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2"/>
  </bookViews>
  <sheets>
    <sheet name="прил 1" sheetId="1" r:id="rId1"/>
    <sheet name="прил 3" sheetId="2" r:id="rId2"/>
    <sheet name="прил 5" sheetId="3" r:id="rId3"/>
    <sheet name="прил 7" sheetId="4" r:id="rId4"/>
  </sheets>
  <calcPr calcId="145621"/>
</workbook>
</file>

<file path=xl/calcChain.xml><?xml version="1.0" encoding="utf-8"?>
<calcChain xmlns="http://schemas.openxmlformats.org/spreadsheetml/2006/main">
  <c r="G10" i="3" l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 l="1"/>
  <c r="H11" i="2"/>
  <c r="H18" i="2"/>
  <c r="H42" i="2"/>
  <c r="J11" i="2" l="1"/>
  <c r="F11" i="2"/>
  <c r="O257" i="1" l="1"/>
  <c r="M257" i="1"/>
  <c r="K257" i="1"/>
  <c r="I257" i="1"/>
  <c r="E257" i="1"/>
  <c r="D257" i="1"/>
  <c r="F257" i="1"/>
  <c r="G257" i="1" s="1"/>
  <c r="H257" i="1"/>
  <c r="J257" i="1"/>
  <c r="L257" i="1"/>
  <c r="N257" i="1"/>
  <c r="P257" i="1"/>
  <c r="Q257" i="1"/>
  <c r="R257" i="1"/>
  <c r="U257" i="1"/>
  <c r="V257" i="1"/>
  <c r="W257" i="1"/>
  <c r="C257" i="1"/>
  <c r="O149" i="1"/>
  <c r="M149" i="1"/>
  <c r="K149" i="1"/>
  <c r="I149" i="1"/>
  <c r="G149" i="1"/>
  <c r="E149" i="1"/>
  <c r="D149" i="1"/>
  <c r="F149" i="1"/>
  <c r="H149" i="1"/>
  <c r="J149" i="1"/>
  <c r="L149" i="1"/>
  <c r="N149" i="1"/>
  <c r="P149" i="1"/>
  <c r="Q149" i="1"/>
  <c r="R149" i="1"/>
  <c r="U149" i="1"/>
  <c r="W149" i="1"/>
  <c r="C149" i="1"/>
  <c r="C42" i="2" l="1"/>
  <c r="D42" i="2"/>
  <c r="E42" i="2"/>
  <c r="B42" i="2"/>
  <c r="C42" i="3"/>
  <c r="D42" i="3"/>
  <c r="E42" i="3" s="1"/>
  <c r="F42" i="3"/>
  <c r="H42" i="3"/>
  <c r="B42" i="3"/>
  <c r="J42" i="4"/>
  <c r="H42" i="4"/>
  <c r="C42" i="4"/>
  <c r="F42" i="4" s="1"/>
  <c r="D42" i="4"/>
  <c r="E42" i="4"/>
  <c r="G42" i="4"/>
  <c r="I42" i="4"/>
  <c r="B42" i="4"/>
  <c r="U246" i="1"/>
  <c r="R246" i="1"/>
  <c r="Q246" i="1"/>
  <c r="P246" i="1"/>
  <c r="N246" i="1"/>
  <c r="L246" i="1"/>
  <c r="H246" i="1"/>
  <c r="F246" i="1"/>
  <c r="D246" i="1"/>
  <c r="C246" i="1"/>
  <c r="F42" i="2" l="1"/>
  <c r="U241" i="1"/>
  <c r="R241" i="1"/>
  <c r="Q241" i="1"/>
  <c r="P241" i="1"/>
  <c r="N241" i="1"/>
  <c r="L241" i="1"/>
  <c r="H241" i="1"/>
  <c r="D241" i="1"/>
  <c r="C241" i="1"/>
  <c r="R236" i="1" l="1"/>
  <c r="Q236" i="1"/>
  <c r="P236" i="1"/>
  <c r="N236" i="1"/>
  <c r="L236" i="1"/>
  <c r="H236" i="1"/>
  <c r="F236" i="1"/>
  <c r="D236" i="1"/>
  <c r="U230" i="1" l="1"/>
  <c r="R230" i="1"/>
  <c r="Q230" i="1"/>
  <c r="P230" i="1"/>
  <c r="N230" i="1"/>
  <c r="L230" i="1"/>
  <c r="H230" i="1"/>
  <c r="F230" i="1"/>
  <c r="D230" i="1"/>
  <c r="C230" i="1"/>
  <c r="U220" i="1" l="1"/>
  <c r="R220" i="1"/>
  <c r="Q220" i="1"/>
  <c r="P220" i="1"/>
  <c r="N220" i="1"/>
  <c r="L220" i="1"/>
  <c r="H220" i="1"/>
  <c r="F220" i="1"/>
  <c r="D220" i="1"/>
  <c r="C220" i="1"/>
  <c r="U192" i="1" l="1"/>
  <c r="R192" i="1"/>
  <c r="Q192" i="1"/>
  <c r="P192" i="1"/>
  <c r="N192" i="1"/>
  <c r="L192" i="1"/>
  <c r="H192" i="1"/>
  <c r="F192" i="1"/>
  <c r="D192" i="1"/>
  <c r="C192" i="1"/>
  <c r="U180" i="1" l="1"/>
  <c r="R180" i="1"/>
  <c r="Q180" i="1"/>
  <c r="P180" i="1"/>
  <c r="L180" i="1"/>
  <c r="H180" i="1"/>
  <c r="F180" i="1"/>
  <c r="D180" i="1"/>
  <c r="C180" i="1"/>
  <c r="U174" i="1" l="1"/>
  <c r="R174" i="1"/>
  <c r="Q174" i="1"/>
  <c r="P174" i="1"/>
  <c r="N174" i="1"/>
  <c r="L174" i="1"/>
  <c r="H174" i="1"/>
  <c r="F174" i="1"/>
  <c r="D174" i="1"/>
  <c r="C174" i="1"/>
  <c r="U160" i="1" l="1"/>
  <c r="R160" i="1"/>
  <c r="Q160" i="1"/>
  <c r="P160" i="1"/>
  <c r="N160" i="1"/>
  <c r="L160" i="1"/>
  <c r="H160" i="1"/>
  <c r="F160" i="1"/>
  <c r="D160" i="1"/>
  <c r="C160" i="1"/>
  <c r="U153" i="1" l="1"/>
  <c r="R153" i="1"/>
  <c r="Q153" i="1"/>
  <c r="P153" i="1"/>
  <c r="N153" i="1"/>
  <c r="L153" i="1"/>
  <c r="H153" i="1"/>
  <c r="F153" i="1"/>
  <c r="D153" i="1"/>
  <c r="C153" i="1"/>
  <c r="W140" i="1" l="1"/>
  <c r="R140" i="1"/>
  <c r="Q140" i="1"/>
  <c r="P140" i="1"/>
  <c r="L140" i="1"/>
  <c r="M140" i="1" s="1"/>
  <c r="J140" i="1"/>
  <c r="H140" i="1"/>
  <c r="F140" i="1"/>
  <c r="D140" i="1"/>
  <c r="E140" i="1" s="1"/>
  <c r="C140" i="1"/>
  <c r="N137" i="1"/>
  <c r="O137" i="1" s="1"/>
  <c r="M137" i="1"/>
  <c r="K137" i="1"/>
  <c r="I137" i="1"/>
  <c r="G137" i="1"/>
  <c r="E137" i="1"/>
  <c r="N135" i="1"/>
  <c r="O135" i="1" s="1"/>
  <c r="M135" i="1"/>
  <c r="K135" i="1"/>
  <c r="I135" i="1"/>
  <c r="G135" i="1"/>
  <c r="E135" i="1"/>
  <c r="N134" i="1"/>
  <c r="O134" i="1" s="1"/>
  <c r="M134" i="1"/>
  <c r="K134" i="1"/>
  <c r="I134" i="1"/>
  <c r="G134" i="1"/>
  <c r="E134" i="1"/>
  <c r="U131" i="1"/>
  <c r="R131" i="1"/>
  <c r="Q131" i="1"/>
  <c r="P131" i="1"/>
  <c r="N131" i="1"/>
  <c r="L131" i="1"/>
  <c r="H131" i="1"/>
  <c r="F131" i="1"/>
  <c r="D131" i="1"/>
  <c r="C131" i="1"/>
  <c r="I140" i="1" l="1"/>
  <c r="G140" i="1"/>
  <c r="K140" i="1"/>
  <c r="N140" i="1"/>
  <c r="O140" i="1" s="1"/>
  <c r="U122" i="1"/>
  <c r="R122" i="1"/>
  <c r="P122" i="1"/>
  <c r="L122" i="1"/>
  <c r="J122" i="1"/>
  <c r="H122" i="1"/>
  <c r="F122" i="1"/>
  <c r="D122" i="1"/>
  <c r="C122" i="1"/>
  <c r="N121" i="1"/>
  <c r="N120" i="1"/>
  <c r="N119" i="1"/>
  <c r="N118" i="1"/>
  <c r="N117" i="1"/>
  <c r="N116" i="1"/>
  <c r="N115" i="1"/>
  <c r="U112" i="1"/>
  <c r="T112" i="1"/>
  <c r="S112" i="1"/>
  <c r="R112" i="1"/>
  <c r="Q112" i="1"/>
  <c r="P112" i="1"/>
  <c r="L112" i="1"/>
  <c r="H112" i="1"/>
  <c r="F112" i="1"/>
  <c r="J112" i="1" s="1"/>
  <c r="D112" i="1"/>
  <c r="C112" i="1"/>
  <c r="N111" i="1"/>
  <c r="J111" i="1"/>
  <c r="N110" i="1"/>
  <c r="J110" i="1"/>
  <c r="N109" i="1"/>
  <c r="J109" i="1"/>
  <c r="N106" i="1"/>
  <c r="J106" i="1"/>
  <c r="N122" i="1" l="1"/>
  <c r="N112" i="1"/>
  <c r="U103" i="1" l="1"/>
  <c r="R103" i="1"/>
  <c r="Q103" i="1"/>
  <c r="P103" i="1"/>
  <c r="N103" i="1"/>
  <c r="L103" i="1"/>
  <c r="H103" i="1"/>
  <c r="F103" i="1"/>
  <c r="D103" i="1"/>
  <c r="C103" i="1"/>
  <c r="U68" i="1" l="1"/>
  <c r="R68" i="1"/>
  <c r="Q68" i="1"/>
  <c r="P68" i="1"/>
  <c r="L68" i="1"/>
  <c r="J68" i="1"/>
  <c r="H68" i="1"/>
  <c r="F68" i="1"/>
  <c r="D68" i="1"/>
  <c r="N66" i="1"/>
  <c r="N65" i="1"/>
  <c r="N64" i="1"/>
  <c r="N63" i="1"/>
  <c r="N62" i="1"/>
  <c r="N61" i="1"/>
  <c r="N59" i="1"/>
  <c r="N58" i="1"/>
  <c r="N57" i="1"/>
  <c r="N56" i="1"/>
  <c r="N55" i="1"/>
  <c r="N54" i="1"/>
  <c r="N68" i="1" l="1"/>
  <c r="I11" i="4"/>
  <c r="J11" i="4" s="1"/>
  <c r="H11" i="4"/>
  <c r="F11" i="4"/>
  <c r="E11" i="3"/>
  <c r="D50" i="1"/>
  <c r="J50" i="1"/>
  <c r="Q50" i="1"/>
  <c r="R50" i="1"/>
  <c r="U50" i="1"/>
  <c r="W50" i="1"/>
  <c r="C50" i="1"/>
  <c r="N49" i="1"/>
  <c r="O49" i="1" s="1"/>
  <c r="M49" i="1"/>
  <c r="K49" i="1"/>
  <c r="I49" i="1"/>
  <c r="G49" i="1"/>
  <c r="E49" i="1"/>
  <c r="L48" i="1"/>
  <c r="N48" i="1" s="1"/>
  <c r="O48" i="1" s="1"/>
  <c r="K48" i="1"/>
  <c r="I48" i="1"/>
  <c r="G48" i="1"/>
  <c r="E48" i="1"/>
  <c r="N47" i="1"/>
  <c r="O47" i="1" s="1"/>
  <c r="M47" i="1"/>
  <c r="K47" i="1"/>
  <c r="I47" i="1"/>
  <c r="G47" i="1"/>
  <c r="E47" i="1"/>
  <c r="N46" i="1"/>
  <c r="O46" i="1" s="1"/>
  <c r="M46" i="1"/>
  <c r="K46" i="1"/>
  <c r="I46" i="1"/>
  <c r="G46" i="1"/>
  <c r="E46" i="1"/>
  <c r="N45" i="1"/>
  <c r="O45" i="1" s="1"/>
  <c r="M45" i="1"/>
  <c r="K45" i="1"/>
  <c r="I45" i="1"/>
  <c r="G45" i="1"/>
  <c r="E45" i="1"/>
  <c r="M44" i="1"/>
  <c r="K44" i="1"/>
  <c r="I44" i="1"/>
  <c r="G44" i="1"/>
  <c r="E44" i="1"/>
  <c r="P43" i="1"/>
  <c r="N43" i="1"/>
  <c r="O43" i="1" s="1"/>
  <c r="M43" i="1"/>
  <c r="K43" i="1"/>
  <c r="I43" i="1"/>
  <c r="G43" i="1"/>
  <c r="E43" i="1"/>
  <c r="N42" i="1"/>
  <c r="O42" i="1" s="1"/>
  <c r="M42" i="1"/>
  <c r="K42" i="1"/>
  <c r="I42" i="1"/>
  <c r="G42" i="1"/>
  <c r="E42" i="1"/>
  <c r="N41" i="1"/>
  <c r="O41" i="1" s="1"/>
  <c r="M41" i="1"/>
  <c r="K41" i="1"/>
  <c r="I41" i="1"/>
  <c r="G41" i="1"/>
  <c r="E41" i="1"/>
  <c r="N40" i="1"/>
  <c r="O40" i="1" s="1"/>
  <c r="M40" i="1"/>
  <c r="K40" i="1"/>
  <c r="I40" i="1"/>
  <c r="G40" i="1"/>
  <c r="E40" i="1"/>
  <c r="N39" i="1"/>
  <c r="O39" i="1" s="1"/>
  <c r="M39" i="1"/>
  <c r="K39" i="1"/>
  <c r="I39" i="1"/>
  <c r="G39" i="1"/>
  <c r="E39" i="1"/>
  <c r="N38" i="1"/>
  <c r="O38" i="1" s="1"/>
  <c r="M38" i="1"/>
  <c r="K38" i="1"/>
  <c r="I38" i="1"/>
  <c r="G38" i="1"/>
  <c r="E38" i="1"/>
  <c r="M37" i="1"/>
  <c r="K37" i="1"/>
  <c r="H37" i="1"/>
  <c r="I37" i="1" s="1"/>
  <c r="F37" i="1"/>
  <c r="G37" i="1" s="1"/>
  <c r="E37" i="1"/>
  <c r="N36" i="1"/>
  <c r="O36" i="1" s="1"/>
  <c r="M36" i="1"/>
  <c r="K36" i="1"/>
  <c r="I36" i="1"/>
  <c r="G36" i="1"/>
  <c r="E36" i="1"/>
  <c r="N35" i="1"/>
  <c r="O35" i="1" s="1"/>
  <c r="M35" i="1"/>
  <c r="K35" i="1"/>
  <c r="I35" i="1"/>
  <c r="G35" i="1"/>
  <c r="E35" i="1"/>
  <c r="L34" i="1"/>
  <c r="N34" i="1" s="1"/>
  <c r="O34" i="1" s="1"/>
  <c r="K34" i="1"/>
  <c r="I34" i="1"/>
  <c r="G34" i="1"/>
  <c r="E34" i="1"/>
  <c r="P33" i="1"/>
  <c r="N32" i="1"/>
  <c r="O32" i="1" s="1"/>
  <c r="M32" i="1"/>
  <c r="K32" i="1"/>
  <c r="I32" i="1"/>
  <c r="G32" i="1"/>
  <c r="E32" i="1"/>
  <c r="N31" i="1"/>
  <c r="O31" i="1" s="1"/>
  <c r="M31" i="1"/>
  <c r="K31" i="1"/>
  <c r="I31" i="1"/>
  <c r="G31" i="1"/>
  <c r="E31" i="1"/>
  <c r="N30" i="1"/>
  <c r="O30" i="1" s="1"/>
  <c r="M30" i="1"/>
  <c r="K30" i="1"/>
  <c r="I30" i="1"/>
  <c r="G30" i="1"/>
  <c r="E30" i="1"/>
  <c r="N29" i="1"/>
  <c r="O29" i="1" s="1"/>
  <c r="M29" i="1"/>
  <c r="K29" i="1"/>
  <c r="I29" i="1"/>
  <c r="G29" i="1"/>
  <c r="E29" i="1"/>
  <c r="N28" i="1"/>
  <c r="O28" i="1" s="1"/>
  <c r="M28" i="1"/>
  <c r="K28" i="1"/>
  <c r="I28" i="1"/>
  <c r="G28" i="1"/>
  <c r="E28" i="1"/>
  <c r="N27" i="1"/>
  <c r="O27" i="1" s="1"/>
  <c r="M27" i="1"/>
  <c r="K27" i="1"/>
  <c r="I27" i="1"/>
  <c r="G27" i="1"/>
  <c r="E27" i="1"/>
  <c r="P26" i="1"/>
  <c r="N26" i="1"/>
  <c r="O26" i="1" s="1"/>
  <c r="M26" i="1"/>
  <c r="K26" i="1"/>
  <c r="I26" i="1"/>
  <c r="G26" i="1"/>
  <c r="E26" i="1"/>
  <c r="N25" i="1"/>
  <c r="O25" i="1" s="1"/>
  <c r="M25" i="1"/>
  <c r="K25" i="1"/>
  <c r="I25" i="1"/>
  <c r="G25" i="1"/>
  <c r="E25" i="1"/>
  <c r="G42" i="2" l="1"/>
  <c r="I42" i="2"/>
  <c r="E50" i="1"/>
  <c r="P50" i="1"/>
  <c r="M34" i="1"/>
  <c r="K50" i="1"/>
  <c r="M48" i="1"/>
  <c r="H50" i="1"/>
  <c r="I50" i="1" s="1"/>
  <c r="F50" i="1"/>
  <c r="G50" i="1" s="1"/>
  <c r="L50" i="1"/>
  <c r="M50" i="1" s="1"/>
  <c r="N37" i="1"/>
  <c r="O37" i="1" s="1"/>
  <c r="J42" i="2" l="1"/>
  <c r="N50" i="1"/>
  <c r="O50" i="1" s="1"/>
  <c r="F10" i="4"/>
  <c r="D22" i="1"/>
  <c r="F22" i="1"/>
  <c r="H22" i="1"/>
  <c r="J22" i="1"/>
  <c r="L22" i="1"/>
  <c r="P22" i="1"/>
  <c r="Q22" i="1"/>
  <c r="R22" i="1"/>
  <c r="U22" i="1"/>
  <c r="V22" i="1"/>
  <c r="W22" i="1"/>
  <c r="C22" i="1"/>
  <c r="N21" i="1"/>
  <c r="O21" i="1" s="1"/>
  <c r="M21" i="1"/>
  <c r="K21" i="1"/>
  <c r="I21" i="1"/>
  <c r="G21" i="1"/>
  <c r="E21" i="1"/>
  <c r="N19" i="1"/>
  <c r="O19" i="1" s="1"/>
  <c r="M19" i="1"/>
  <c r="K19" i="1"/>
  <c r="I19" i="1"/>
  <c r="G19" i="1"/>
  <c r="E19" i="1"/>
  <c r="N18" i="1"/>
  <c r="O18" i="1" s="1"/>
  <c r="M18" i="1"/>
  <c r="K18" i="1"/>
  <c r="I18" i="1"/>
  <c r="G18" i="1"/>
  <c r="E18" i="1"/>
  <c r="N17" i="1"/>
  <c r="O17" i="1" s="1"/>
  <c r="M17" i="1"/>
  <c r="K17" i="1"/>
  <c r="I17" i="1"/>
  <c r="G17" i="1"/>
  <c r="E17" i="1"/>
  <c r="N16" i="1"/>
  <c r="O16" i="1" s="1"/>
  <c r="M16" i="1"/>
  <c r="K16" i="1"/>
  <c r="I16" i="1"/>
  <c r="G16" i="1"/>
  <c r="E16" i="1"/>
  <c r="N15" i="1"/>
  <c r="O15" i="1" s="1"/>
  <c r="M15" i="1"/>
  <c r="K15" i="1"/>
  <c r="I15" i="1"/>
  <c r="G15" i="1"/>
  <c r="E15" i="1"/>
  <c r="N14" i="1"/>
  <c r="O14" i="1" s="1"/>
  <c r="M14" i="1"/>
  <c r="K14" i="1"/>
  <c r="I14" i="1"/>
  <c r="G14" i="1"/>
  <c r="E14" i="1"/>
  <c r="N13" i="1"/>
  <c r="O13" i="1" s="1"/>
  <c r="M13" i="1"/>
  <c r="K13" i="1"/>
  <c r="I13" i="1"/>
  <c r="G13" i="1"/>
  <c r="E13" i="1"/>
  <c r="N12" i="1"/>
  <c r="O12" i="1" s="1"/>
  <c r="M12" i="1"/>
  <c r="K12" i="1"/>
  <c r="I12" i="1"/>
  <c r="G12" i="1"/>
  <c r="E12" i="1"/>
  <c r="E22" i="1" l="1"/>
  <c r="K22" i="1"/>
  <c r="I22" i="1"/>
  <c r="G22" i="1"/>
  <c r="M22" i="1"/>
  <c r="N22" i="1"/>
  <c r="O22" i="1" s="1"/>
</calcChain>
</file>

<file path=xl/sharedStrings.xml><?xml version="1.0" encoding="utf-8"?>
<sst xmlns="http://schemas.openxmlformats.org/spreadsheetml/2006/main" count="768" uniqueCount="521">
  <si>
    <t>№ п/п</t>
  </si>
  <si>
    <t>Выявлено из числа осмотренных</t>
  </si>
  <si>
    <t>Пломб</t>
  </si>
  <si>
    <t>Количество здоровых</t>
  </si>
  <si>
    <t>Количество нуждающихся в санации полости рта</t>
  </si>
  <si>
    <t>абс</t>
  </si>
  <si>
    <t>из них</t>
  </si>
  <si>
    <t>всего</t>
  </si>
  <si>
    <t>ХОМ</t>
  </si>
  <si>
    <t>СОМ</t>
  </si>
  <si>
    <t>Итого</t>
  </si>
  <si>
    <t>Исполнитель:</t>
  </si>
  <si>
    <t xml:space="preserve">Наименование образовательной организации муниципального образования, в которой имеется стоматологический кабинет </t>
  </si>
  <si>
    <t>Количество обучающихся в образовательной организации</t>
  </si>
  <si>
    <t>Охват стоматологическими осмотрами</t>
  </si>
  <si>
    <t>отн             (%)</t>
  </si>
  <si>
    <t>Количество раннее  санированных</t>
  </si>
  <si>
    <t>Санировано из числа                  нуждающихся</t>
  </si>
  <si>
    <t>Число здоровых, ранее санированных и санированных детей</t>
  </si>
  <si>
    <t>Среднее КПУ</t>
  </si>
  <si>
    <t>12-летних</t>
  </si>
  <si>
    <t>15-летних</t>
  </si>
  <si>
    <t>Посещений в смену  у врача-стоматолога в школьном стоматологическом кабинете</t>
  </si>
  <si>
    <t>Отработано смен врачом-специалистом (зубным врачом)</t>
  </si>
  <si>
    <t>Наличие в школе  гигиениста стоматологического</t>
  </si>
  <si>
    <t>Приложение 1 к приказу</t>
  </si>
  <si>
    <t>"Информация о работе школьных стоматологических кабинетов"</t>
  </si>
  <si>
    <t>Департамента здравоохранения Ханты-Мансийского округа - Югры                                  от 27 ноября 2018 года № 1270</t>
  </si>
  <si>
    <t>Приложение 3 к приказу</t>
  </si>
  <si>
    <t>Департамента здравоохранения Ханты-Мансийского автономного округа - Югры                                  от 27 ноября 2018 года № 1270</t>
  </si>
  <si>
    <t>"Сводная информация о работе школьных стоматологических кабинетов"</t>
  </si>
  <si>
    <t>Наименование муниципального образования</t>
  </si>
  <si>
    <t>Количество общеобразовательных организаций в муниципальном образовании</t>
  </si>
  <si>
    <t xml:space="preserve">Количество обучающихся в общеобразовательных организациях </t>
  </si>
  <si>
    <t xml:space="preserve">Количество стоматологических кабинетов в образовательных организациях </t>
  </si>
  <si>
    <t>Количество обучающихся в образовательных организациях, где есть функционирующие  стоматологические кабинеты</t>
  </si>
  <si>
    <t>% охвата профилактической работой</t>
  </si>
  <si>
    <t>Средний КПУ</t>
  </si>
  <si>
    <t>отн  (%)</t>
  </si>
  <si>
    <t>у 12-летних</t>
  </si>
  <si>
    <t>у 15-летних</t>
  </si>
  <si>
    <t>Приложение 5 к приказу</t>
  </si>
  <si>
    <t>Департамента здравоохранения Ханты-Мансийского автономного  округа - Югры                                  от 27 ноября 2018 года № 1270</t>
  </si>
  <si>
    <t>"Сводная информация о стоматологическом здоровье детей школьного возраста"</t>
  </si>
  <si>
    <t>Число здоровых, ранее санированных  детей</t>
  </si>
  <si>
    <t>Число удаленных постоянных зубов у детей школьного возраста (исключая ортодонтические показания)</t>
  </si>
  <si>
    <t>Приложение 7 к приказу</t>
  </si>
  <si>
    <t>Департамента здравоохранения Ханты-Мансийского автономного округа - Югры от 27 ноября 2018 года № 1270</t>
  </si>
  <si>
    <t>Сводная информация о работе стоматологических кабинетов детских дошкольных образовательных учреждений</t>
  </si>
  <si>
    <t>Количество детских садов в муниципальном образовании</t>
  </si>
  <si>
    <t>Количество воспитанников в детских садах  муниципального образования</t>
  </si>
  <si>
    <t>Количество стоматологических кабинетов в детских садах муниципального образования</t>
  </si>
  <si>
    <t>Количество воспитанников в детских садах, где функционируют стоматологические кабинеты</t>
  </si>
  <si>
    <t xml:space="preserve">Руководитель:  </t>
  </si>
  <si>
    <t xml:space="preserve"> за  2019 - 2020  учебный год (I полугодие)</t>
  </si>
  <si>
    <t>муниципального образования__________________________________________</t>
  </si>
  <si>
    <t>СОШ №1</t>
  </si>
  <si>
    <t>СОШ №2</t>
  </si>
  <si>
    <t>СОШ №3</t>
  </si>
  <si>
    <t>СОШ №4</t>
  </si>
  <si>
    <t>СОШ №5</t>
  </si>
  <si>
    <t>СОШ №6</t>
  </si>
  <si>
    <t>СОШ №7</t>
  </si>
  <si>
    <t xml:space="preserve">Гимназия </t>
  </si>
  <si>
    <t>Коррекц.школа</t>
  </si>
  <si>
    <t>Центр Искусств</t>
  </si>
  <si>
    <t>итого</t>
  </si>
  <si>
    <t>МБОУ СОШ №1</t>
  </si>
  <si>
    <t>МБОУ СОШ №3</t>
  </si>
  <si>
    <t>МБОУ СОШ №4</t>
  </si>
  <si>
    <t>МБОУ СОШ №7</t>
  </si>
  <si>
    <t>МБОУ СОШ №8 имени Сибирцева А.Н.</t>
  </si>
  <si>
    <t>МБОУ СОШ №9</t>
  </si>
  <si>
    <t>МБОУ СОШ №12 с УИОП</t>
  </si>
  <si>
    <t>МБОУ СОШ №15</t>
  </si>
  <si>
    <t>МБОУ СОШ №18 имени В.Я. Алексеева</t>
  </si>
  <si>
    <t>МБОУ СОШ №19</t>
  </si>
  <si>
    <t>МБОУ СОШ №22 имени Г.Ф. Пономарева</t>
  </si>
  <si>
    <t>МБОУ СОШ №25</t>
  </si>
  <si>
    <t>МБОУ СОШ №26</t>
  </si>
  <si>
    <t>МБОУ СОШ № 31</t>
  </si>
  <si>
    <t>МБОУ СОШ №32</t>
  </si>
  <si>
    <t>МБОУ НШ Прогимназия</t>
  </si>
  <si>
    <t>МБОУ СОШ №44</t>
  </si>
  <si>
    <t>МБОУ СОШ №45</t>
  </si>
  <si>
    <t>МБОУ СОШ №46 с УИОП</t>
  </si>
  <si>
    <t>МБОУ гимназия "Лаборатория Салахова"</t>
  </si>
  <si>
    <t>МБОУ гимназия №2</t>
  </si>
  <si>
    <t>МБОУ лицей №1</t>
  </si>
  <si>
    <t>МБОУ Сургутский естественно-научный лицей</t>
  </si>
  <si>
    <t>МБОУ лицей №3</t>
  </si>
  <si>
    <t>МБОУ лицей имени генерал-майора Хисматуллина В.И.</t>
  </si>
  <si>
    <t>ИТОГО</t>
  </si>
  <si>
    <t>СШ 1</t>
  </si>
  <si>
    <t>СШ 2</t>
  </si>
  <si>
    <t>38,23</t>
  </si>
  <si>
    <t>100</t>
  </si>
  <si>
    <t>СШ 3</t>
  </si>
  <si>
    <t>40,07</t>
  </si>
  <si>
    <t>87,62</t>
  </si>
  <si>
    <t>СШ 4</t>
  </si>
  <si>
    <t>63,,24</t>
  </si>
  <si>
    <t>СШ 5</t>
  </si>
  <si>
    <t>38,49</t>
  </si>
  <si>
    <t>92,9</t>
  </si>
  <si>
    <t>СШ 6</t>
  </si>
  <si>
    <t>35,98</t>
  </si>
  <si>
    <t>98,82</t>
  </si>
  <si>
    <t>СШ 7</t>
  </si>
  <si>
    <t>46,55</t>
  </si>
  <si>
    <t>99,45</t>
  </si>
  <si>
    <t>СШ 8</t>
  </si>
  <si>
    <t>СШ 9</t>
  </si>
  <si>
    <t>39,28</t>
  </si>
  <si>
    <t>СШ 10</t>
  </si>
  <si>
    <t>32,17</t>
  </si>
  <si>
    <t>95,58</t>
  </si>
  <si>
    <t>СШ 13</t>
  </si>
  <si>
    <t>49,67</t>
  </si>
  <si>
    <t>25</t>
  </si>
  <si>
    <t>96,07</t>
  </si>
  <si>
    <t>СШ 14</t>
  </si>
  <si>
    <t>8,3</t>
  </si>
  <si>
    <t>Лицей  1</t>
  </si>
  <si>
    <t>75,29</t>
  </si>
  <si>
    <t>НШ 15</t>
  </si>
  <si>
    <t>10,9</t>
  </si>
  <si>
    <t>НШ 24</t>
  </si>
  <si>
    <t>35,23</t>
  </si>
  <si>
    <t>15,73</t>
  </si>
  <si>
    <t>30,57</t>
  </si>
  <si>
    <t>53,69</t>
  </si>
  <si>
    <t>93,85</t>
  </si>
  <si>
    <t>96,7</t>
  </si>
  <si>
    <t>Нижневартовск дет.сп</t>
  </si>
  <si>
    <t>школа № 1</t>
  </si>
  <si>
    <t>школа № 2</t>
  </si>
  <si>
    <t>51</t>
  </si>
  <si>
    <t>45,5</t>
  </si>
  <si>
    <t>41,1</t>
  </si>
  <si>
    <t>13,4</t>
  </si>
  <si>
    <t>96</t>
  </si>
  <si>
    <t>школа № 3</t>
  </si>
  <si>
    <t>63,8</t>
  </si>
  <si>
    <t>44</t>
  </si>
  <si>
    <t>40</t>
  </si>
  <si>
    <t>16</t>
  </si>
  <si>
    <t>47,7</t>
  </si>
  <si>
    <t>школа № 5</t>
  </si>
  <si>
    <t>65,6</t>
  </si>
  <si>
    <t>50</t>
  </si>
  <si>
    <t>57,3</t>
  </si>
  <si>
    <t>школа № 8</t>
  </si>
  <si>
    <t>61,3</t>
  </si>
  <si>
    <t>19,4</t>
  </si>
  <si>
    <t>30,8</t>
  </si>
  <si>
    <t>49,8</t>
  </si>
  <si>
    <t>83,5</t>
  </si>
  <si>
    <t>школа № 9</t>
  </si>
  <si>
    <t>26,6</t>
  </si>
  <si>
    <t>41,6</t>
  </si>
  <si>
    <t>28,8</t>
  </si>
  <si>
    <t>30,6</t>
  </si>
  <si>
    <t>78,6</t>
  </si>
  <si>
    <t>школа №11</t>
  </si>
  <si>
    <t>71,5</t>
  </si>
  <si>
    <t>25,4</t>
  </si>
  <si>
    <t>62,3</t>
  </si>
  <si>
    <t>12,4</t>
  </si>
  <si>
    <t>68,5</t>
  </si>
  <si>
    <t>школа №13</t>
  </si>
  <si>
    <t>10,8</t>
  </si>
  <si>
    <t>7,8</t>
  </si>
  <si>
    <t>59,8</t>
  </si>
  <si>
    <t>32,4</t>
  </si>
  <si>
    <t>72,7</t>
  </si>
  <si>
    <t>школа №14</t>
  </si>
  <si>
    <t>61</t>
  </si>
  <si>
    <t>20,5</t>
  </si>
  <si>
    <t>44,8</t>
  </si>
  <si>
    <t>34,7</t>
  </si>
  <si>
    <t>78,3</t>
  </si>
  <si>
    <t>школа №15</t>
  </si>
  <si>
    <t>55,7</t>
  </si>
  <si>
    <t>22,4</t>
  </si>
  <si>
    <t>55,4</t>
  </si>
  <si>
    <t>22,2</t>
  </si>
  <si>
    <t>85,4</t>
  </si>
  <si>
    <t>школа №17</t>
  </si>
  <si>
    <t>69</t>
  </si>
  <si>
    <t>19,2</t>
  </si>
  <si>
    <t>23,5</t>
  </si>
  <si>
    <t>44,7</t>
  </si>
  <si>
    <t>школа №19</t>
  </si>
  <si>
    <t>школа №21</t>
  </si>
  <si>
    <t>30</t>
  </si>
  <si>
    <t>48</t>
  </si>
  <si>
    <t>35</t>
  </si>
  <si>
    <t>17</t>
  </si>
  <si>
    <t>46</t>
  </si>
  <si>
    <t>школа №22</t>
  </si>
  <si>
    <t>74,5</t>
  </si>
  <si>
    <t>37,7</t>
  </si>
  <si>
    <t>14,3</t>
  </si>
  <si>
    <t>80</t>
  </si>
  <si>
    <t>школа №30</t>
  </si>
  <si>
    <t>82</t>
  </si>
  <si>
    <t>27,6</t>
  </si>
  <si>
    <t>31</t>
  </si>
  <si>
    <t>53,8</t>
  </si>
  <si>
    <t>школа №32</t>
  </si>
  <si>
    <t>гимназия 2</t>
  </si>
  <si>
    <t>79</t>
  </si>
  <si>
    <t>23,2</t>
  </si>
  <si>
    <t>39,4</t>
  </si>
  <si>
    <t>37,4</t>
  </si>
  <si>
    <t>54,5</t>
  </si>
  <si>
    <t>школа №34</t>
  </si>
  <si>
    <t>24,8</t>
  </si>
  <si>
    <t>53</t>
  </si>
  <si>
    <t>38,3</t>
  </si>
  <si>
    <t>школа №40</t>
  </si>
  <si>
    <t>54,8</t>
  </si>
  <si>
    <t>42,6</t>
  </si>
  <si>
    <t xml:space="preserve"> 35,2</t>
  </si>
  <si>
    <t>36,9</t>
  </si>
  <si>
    <t>лицей</t>
  </si>
  <si>
    <t>92</t>
  </si>
  <si>
    <t>24,2</t>
  </si>
  <si>
    <t>45,8</t>
  </si>
  <si>
    <t>70,8</t>
  </si>
  <si>
    <t>школа №43</t>
  </si>
  <si>
    <t>43,9</t>
  </si>
  <si>
    <t>62,2</t>
  </si>
  <si>
    <t>18,6</t>
  </si>
  <si>
    <t>60,2</t>
  </si>
  <si>
    <t xml:space="preserve"> </t>
  </si>
  <si>
    <t xml:space="preserve"> 51,2</t>
  </si>
  <si>
    <t>29,4</t>
  </si>
  <si>
    <t>43,3</t>
  </si>
  <si>
    <t>27,3</t>
  </si>
  <si>
    <t>Нижневартовск СП.дет</t>
  </si>
  <si>
    <t>Нефтеюганск СП</t>
  </si>
  <si>
    <t>Сургут СП 1</t>
  </si>
  <si>
    <t>Ханты-Мансийск СП</t>
  </si>
  <si>
    <t>Сургут СП1</t>
  </si>
  <si>
    <t>Нягань СП</t>
  </si>
  <si>
    <t>Школа№1</t>
  </si>
  <si>
    <t>14,5</t>
  </si>
  <si>
    <t>37,79</t>
  </si>
  <si>
    <t>92,3</t>
  </si>
  <si>
    <t>96,33</t>
  </si>
  <si>
    <t>Школа№1/2</t>
  </si>
  <si>
    <t>12,09</t>
  </si>
  <si>
    <t>41,48</t>
  </si>
  <si>
    <t>46,43</t>
  </si>
  <si>
    <t>95,74</t>
  </si>
  <si>
    <t>98,02</t>
  </si>
  <si>
    <t>Школа№2</t>
  </si>
  <si>
    <t>77,15</t>
  </si>
  <si>
    <t>11,15</t>
  </si>
  <si>
    <t>32,45</t>
  </si>
  <si>
    <t>56,4</t>
  </si>
  <si>
    <t>98,38</t>
  </si>
  <si>
    <t>99,08</t>
  </si>
  <si>
    <t>Школа№3</t>
  </si>
  <si>
    <t>73,18</t>
  </si>
  <si>
    <t>10,56</t>
  </si>
  <si>
    <t>32,86</t>
  </si>
  <si>
    <t>56,58</t>
  </si>
  <si>
    <t>98,28</t>
  </si>
  <si>
    <t>99,03</t>
  </si>
  <si>
    <t>Школа№6</t>
  </si>
  <si>
    <t>69,39</t>
  </si>
  <si>
    <t>14,14</t>
  </si>
  <si>
    <t>29,46</t>
  </si>
  <si>
    <t>96,53</t>
  </si>
  <si>
    <t>98,04</t>
  </si>
  <si>
    <t>Гимназия</t>
  </si>
  <si>
    <t>86,97</t>
  </si>
  <si>
    <t>15,08</t>
  </si>
  <si>
    <t>29,05</t>
  </si>
  <si>
    <t>55,87</t>
  </si>
  <si>
    <t>98,4</t>
  </si>
  <si>
    <t>99,1</t>
  </si>
  <si>
    <t>Школа№11</t>
  </si>
  <si>
    <t>84,25</t>
  </si>
  <si>
    <t>11,05</t>
  </si>
  <si>
    <t>23,94</t>
  </si>
  <si>
    <t>65,01</t>
  </si>
  <si>
    <t>93,11</t>
  </si>
  <si>
    <t>95,52</t>
  </si>
  <si>
    <t>Школа№14</t>
  </si>
  <si>
    <t>74,82</t>
  </si>
  <si>
    <t>10,76</t>
  </si>
  <si>
    <t>36,53</t>
  </si>
  <si>
    <t>52,71</t>
  </si>
  <si>
    <t>95,25</t>
  </si>
  <si>
    <t>97,5</t>
  </si>
  <si>
    <t>12,5</t>
  </si>
  <si>
    <t>55,03</t>
  </si>
  <si>
    <t>Урай СП</t>
  </si>
  <si>
    <t>МБОУ СОШ №1 (гимназия)</t>
  </si>
  <si>
    <t>МБОУ СОШ №2*</t>
  </si>
  <si>
    <t>МБОУ СОШ №4**</t>
  </si>
  <si>
    <t>МБОУ СОШ №5</t>
  </si>
  <si>
    <t>МБОУ СОШ №6</t>
  </si>
  <si>
    <t>МБОУ СОШ №12</t>
  </si>
  <si>
    <t>4,2</t>
  </si>
  <si>
    <t>Мегион СП</t>
  </si>
  <si>
    <t>Школа 1</t>
  </si>
  <si>
    <t>Школа 4</t>
  </si>
  <si>
    <t>Школа 5</t>
  </si>
  <si>
    <t>Школа 6</t>
  </si>
  <si>
    <t>Школа 9</t>
  </si>
  <si>
    <t>Школа 2</t>
  </si>
  <si>
    <t>Школа 3</t>
  </si>
  <si>
    <t>Радужный СП</t>
  </si>
  <si>
    <t>школа 2</t>
  </si>
  <si>
    <t>81.2</t>
  </si>
  <si>
    <t>школа 3</t>
  </si>
  <si>
    <t>школа 4</t>
  </si>
  <si>
    <t>школа 5</t>
  </si>
  <si>
    <t>школа 6</t>
  </si>
  <si>
    <t>86.4</t>
  </si>
  <si>
    <t>школа 8</t>
  </si>
  <si>
    <t>78,9</t>
  </si>
  <si>
    <t>87</t>
  </si>
  <si>
    <t>7,9</t>
  </si>
  <si>
    <t>6,9</t>
  </si>
  <si>
    <t>7,6</t>
  </si>
  <si>
    <t>5,3</t>
  </si>
  <si>
    <t>5,0</t>
  </si>
  <si>
    <t>6,1</t>
  </si>
  <si>
    <t>27,8</t>
  </si>
  <si>
    <t>22,3</t>
  </si>
  <si>
    <t>47,0</t>
  </si>
  <si>
    <t>40,8</t>
  </si>
  <si>
    <t>36,2</t>
  </si>
  <si>
    <t>76,5</t>
  </si>
  <si>
    <t>75,4</t>
  </si>
  <si>
    <t>82,0</t>
  </si>
  <si>
    <t>93,8</t>
  </si>
  <si>
    <t>Лангепас СП</t>
  </si>
  <si>
    <t>ЛГ МАОУ СОШ №1 г. Лангепас</t>
  </si>
  <si>
    <t>ЛГ МАОУ  СОШ №2 г. Лангепас</t>
  </si>
  <si>
    <t>ЛГ МАОУ  СОШ №3 г. Лангепас</t>
  </si>
  <si>
    <t>ЛГ МАОУ СОШ №4 г. Лангепас</t>
  </si>
  <si>
    <t>ЛГ МАОУ СОШ №5 г. Лангепас</t>
  </si>
  <si>
    <t>ЛГ МАОУ гимназия №6 г. Лангепас</t>
  </si>
  <si>
    <t>Пыть-Ях СП</t>
  </si>
  <si>
    <t>Кондинск СП</t>
  </si>
  <si>
    <t>МБОУ МСОШ Междуреченский</t>
  </si>
  <si>
    <t>0,4</t>
  </si>
  <si>
    <t>20</t>
  </si>
  <si>
    <t>24</t>
  </si>
  <si>
    <t>24,4</t>
  </si>
  <si>
    <t>Лангепас ГБ Локосово</t>
  </si>
  <si>
    <t>Покачи ГБ</t>
  </si>
  <si>
    <t>МАОУ СОШ №2</t>
  </si>
  <si>
    <t>11,3</t>
  </si>
  <si>
    <t>23,6</t>
  </si>
  <si>
    <t>65,1</t>
  </si>
  <si>
    <t>26,8</t>
  </si>
  <si>
    <t>52,3</t>
  </si>
  <si>
    <t>МАОУ СОШ №4</t>
  </si>
  <si>
    <t>17,9</t>
  </si>
  <si>
    <t>33,5</t>
  </si>
  <si>
    <t>38,8</t>
  </si>
  <si>
    <t>61,2</t>
  </si>
  <si>
    <t>23,45</t>
  </si>
  <si>
    <t>18,3</t>
  </si>
  <si>
    <t>27,7</t>
  </si>
  <si>
    <t>54,1</t>
  </si>
  <si>
    <t>56,04</t>
  </si>
  <si>
    <t>Когалым ГБ</t>
  </si>
  <si>
    <t>МАОУ СОШ №1</t>
  </si>
  <si>
    <t>МАОУ СОШ №3</t>
  </si>
  <si>
    <t>МАОУ СОШ №5</t>
  </si>
  <si>
    <t>МАОУ СОШ №6</t>
  </si>
  <si>
    <t>МАОУ СОШ №7</t>
  </si>
  <si>
    <t>МАОУ СОШ №8</t>
  </si>
  <si>
    <t>МАОУ СОШ №10</t>
  </si>
  <si>
    <t>Югорск ГБ</t>
  </si>
  <si>
    <t>МБОУ Лицей имени Г.Ф.Атякшева</t>
  </si>
  <si>
    <t>47,23</t>
  </si>
  <si>
    <t>7,7</t>
  </si>
  <si>
    <t>71,8</t>
  </si>
  <si>
    <t>43,4</t>
  </si>
  <si>
    <t>Лянтор ГБ</t>
  </si>
  <si>
    <t>СОШ № 3</t>
  </si>
  <si>
    <t>5,1</t>
  </si>
  <si>
    <t>13,9</t>
  </si>
  <si>
    <t>80,9</t>
  </si>
  <si>
    <t>22,7</t>
  </si>
  <si>
    <t>СОШ № 6</t>
  </si>
  <si>
    <t>2,3</t>
  </si>
  <si>
    <t>66,8</t>
  </si>
  <si>
    <t>34,3</t>
  </si>
  <si>
    <t>75,2</t>
  </si>
  <si>
    <t>СОШ № 7</t>
  </si>
  <si>
    <t>29,9</t>
  </si>
  <si>
    <t>3,6</t>
  </si>
  <si>
    <t>49,6</t>
  </si>
  <si>
    <t>46,7</t>
  </si>
  <si>
    <t>94,3</t>
  </si>
  <si>
    <t>97,3</t>
  </si>
  <si>
    <t>4,0</t>
  </si>
  <si>
    <t>65,3</t>
  </si>
  <si>
    <t>44,3</t>
  </si>
  <si>
    <t>63,6</t>
  </si>
  <si>
    <t>Лятнор ГБ</t>
  </si>
  <si>
    <t>Федоровский ГБ</t>
  </si>
  <si>
    <t>Сургутский р-н</t>
  </si>
  <si>
    <t>МАОУ "Белоярская средняя общеобразовательная школа №1 поселка Белый Яр</t>
  </si>
  <si>
    <t>МБОУ"Солнечная средняя общеобразовательное школа №1" поселка Солнечный</t>
  </si>
  <si>
    <t>32,9</t>
  </si>
  <si>
    <t>МБОУ "Барсовская средняя общеобразовательная школа №1"поселка Барсово</t>
  </si>
  <si>
    <t>28,5</t>
  </si>
  <si>
    <t>Кондинская РБ</t>
  </si>
  <si>
    <t>МОУ Междуреченская СОШ №2</t>
  </si>
  <si>
    <t>Советская РБ</t>
  </si>
  <si>
    <t>Школа №1</t>
  </si>
  <si>
    <t>Школа №2</t>
  </si>
  <si>
    <t>Школа №3</t>
  </si>
  <si>
    <t>Школа №4</t>
  </si>
  <si>
    <t>Школа Агириш</t>
  </si>
  <si>
    <t>Школа Зеленоборск</t>
  </si>
  <si>
    <t>Школа Коммунистический</t>
  </si>
  <si>
    <t>Ханты-Мансийская РБ</t>
  </si>
  <si>
    <t>МБОУ ХМР НОШ п.Горноправдинск</t>
  </si>
  <si>
    <t>Нефтеюганский р-н</t>
  </si>
  <si>
    <t>"Средняя общеобразовательная школа №1" г.п.Пойковский</t>
  </si>
  <si>
    <t>"Средняя общеобразовательная школа №2" г.п.Пойковский</t>
  </si>
  <si>
    <t>"Средняя общеобразовательная школа №4" г.п.Пойковский</t>
  </si>
  <si>
    <t>"Средняя общеобразовательная школа №1"поселка Салым</t>
  </si>
  <si>
    <t>Нижневартовский р-н</t>
  </si>
  <si>
    <t>Березовская РБ</t>
  </si>
  <si>
    <t>Берёзовская</t>
  </si>
  <si>
    <t>20,7</t>
  </si>
  <si>
    <t>65,5</t>
  </si>
  <si>
    <t>13,8</t>
  </si>
  <si>
    <t>Октябрьская РБ</t>
  </si>
  <si>
    <t>Приобская СОШ</t>
  </si>
  <si>
    <t>Белоярская РБ</t>
  </si>
  <si>
    <t>14,8</t>
  </si>
  <si>
    <t>20,3</t>
  </si>
  <si>
    <t>64,9</t>
  </si>
  <si>
    <t>51,8</t>
  </si>
  <si>
    <t>68,7</t>
  </si>
  <si>
    <t>13,7</t>
  </si>
  <si>
    <t>25,1</t>
  </si>
  <si>
    <t>46,1</t>
  </si>
  <si>
    <t>66,9</t>
  </si>
  <si>
    <t>14,7</t>
  </si>
  <si>
    <t>19,5</t>
  </si>
  <si>
    <t>52,7</t>
  </si>
  <si>
    <t>50,8</t>
  </si>
  <si>
    <t>21,3</t>
  </si>
  <si>
    <t>64,2</t>
  </si>
  <si>
    <t>68,4</t>
  </si>
  <si>
    <t>Пионерская СОШ</t>
  </si>
  <si>
    <t>9,6</t>
  </si>
  <si>
    <t>31,3</t>
  </si>
  <si>
    <t>59</t>
  </si>
  <si>
    <t>43,1</t>
  </si>
  <si>
    <t>65</t>
  </si>
  <si>
    <t>Малиновская СОШ</t>
  </si>
  <si>
    <t>86,1</t>
  </si>
  <si>
    <t>43,5</t>
  </si>
  <si>
    <t>74,2</t>
  </si>
  <si>
    <t>88</t>
  </si>
  <si>
    <t>Таежная СОШ</t>
  </si>
  <si>
    <t>95,9</t>
  </si>
  <si>
    <t>12,2</t>
  </si>
  <si>
    <t>29,7</t>
  </si>
  <si>
    <t>57,9</t>
  </si>
  <si>
    <t>79,8</t>
  </si>
  <si>
    <t>87,98</t>
  </si>
  <si>
    <t>10,49</t>
  </si>
  <si>
    <t>35,4</t>
  </si>
  <si>
    <t>54</t>
  </si>
  <si>
    <t>47,163</t>
  </si>
  <si>
    <t>77,4</t>
  </si>
  <si>
    <t>Пионерская РБ</t>
  </si>
  <si>
    <t>Новоаганская РБ</t>
  </si>
  <si>
    <t>МБОУ Новоаганская ОСШ имени маршала Советского союза Г.К.Жукова</t>
  </si>
  <si>
    <t>6</t>
  </si>
  <si>
    <t>22</t>
  </si>
  <si>
    <t>26</t>
  </si>
  <si>
    <t>8</t>
  </si>
  <si>
    <t>36</t>
  </si>
  <si>
    <t>МБОУ Новоаганская ОСШ № 1</t>
  </si>
  <si>
    <t>67</t>
  </si>
  <si>
    <t>Игримская РБ</t>
  </si>
  <si>
    <t>Нижнесортымская УБ</t>
  </si>
  <si>
    <t>Угутская УБ</t>
  </si>
  <si>
    <t>Мулымья (Центр ОВП)</t>
  </si>
  <si>
    <t>П.Чантырья</t>
  </si>
  <si>
    <t>18,48</t>
  </si>
  <si>
    <t>37,81</t>
  </si>
  <si>
    <t>53,78</t>
  </si>
  <si>
    <t>77,18</t>
  </si>
  <si>
    <t>П.Половинка</t>
  </si>
  <si>
    <t>13,41</t>
  </si>
  <si>
    <t>37,19</t>
  </si>
  <si>
    <t>53,04</t>
  </si>
  <si>
    <t>73,56</t>
  </si>
  <si>
    <t>90,85</t>
  </si>
  <si>
    <t>87,63</t>
  </si>
  <si>
    <t>37,45</t>
  </si>
  <si>
    <t>16,25</t>
  </si>
  <si>
    <t>53,35</t>
  </si>
  <si>
    <t>"03 " июня  2020 г.</t>
  </si>
  <si>
    <t>Школа №5</t>
  </si>
  <si>
    <t>Школа №6</t>
  </si>
  <si>
    <t>МАОУ КСОШ-ДС</t>
  </si>
  <si>
    <t>32,8</t>
  </si>
  <si>
    <t>37,8</t>
  </si>
  <si>
    <t>73,7</t>
  </si>
  <si>
    <t>98,17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</si>
</sst>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;[Red]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" fillId="0" borderId="0"/>
    <xf numFmtId="0" fontId="21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7" fillId="0" borderId="0" xfId="0" applyFont="1" applyAlignment="1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0" fontId="8" fillId="0" borderId="0" xfId="0" applyFont="1" applyFill="1"/>
    <xf numFmtId="3" fontId="15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2" fontId="5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/>
    <xf numFmtId="1" fontId="6" fillId="0" borderId="0" xfId="0" applyNumberFormat="1" applyFont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5">
    <cellStyle name="Excel Built-in Normal" xfId="3"/>
    <cellStyle name="Обычный" xfId="0" builtinId="0"/>
    <cellStyle name="Обычный 2" xfId="2"/>
    <cellStyle name="Процентный" xfId="1" builtinId="5"/>
    <cellStyle name="Процентн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8"/>
  <sheetViews>
    <sheetView zoomScale="89" zoomScaleNormal="89" workbookViewId="0">
      <pane xSplit="1" ySplit="10" topLeftCell="B241" activePane="bottomRight" state="frozen"/>
      <selection pane="topRight" activeCell="B1" sqref="B1"/>
      <selection pane="bottomLeft" activeCell="A11" sqref="A11"/>
      <selection pane="bottomRight" activeCell="E258" sqref="E258:P259"/>
    </sheetView>
  </sheetViews>
  <sheetFormatPr defaultRowHeight="15" x14ac:dyDescent="0.25"/>
  <cols>
    <col min="1" max="1" width="4" style="3" customWidth="1"/>
    <col min="2" max="2" width="35" style="3" customWidth="1"/>
    <col min="3" max="3" width="11.85546875" style="3" customWidth="1"/>
    <col min="4" max="4" width="9.140625" style="3" customWidth="1"/>
    <col min="5" max="5" width="6.42578125" style="3" customWidth="1"/>
    <col min="6" max="6" width="6.5703125" style="3" customWidth="1"/>
    <col min="7" max="7" width="7.42578125" style="3" customWidth="1"/>
    <col min="8" max="9" width="8.28515625" style="3" customWidth="1"/>
    <col min="10" max="10" width="7.85546875" style="3" customWidth="1"/>
    <col min="11" max="11" width="8.28515625" style="3" customWidth="1"/>
    <col min="12" max="12" width="8.42578125" style="3" customWidth="1"/>
    <col min="13" max="13" width="8.28515625" style="3" customWidth="1"/>
    <col min="14" max="14" width="9.7109375" style="3" customWidth="1"/>
    <col min="15" max="15" width="8" style="3" customWidth="1"/>
    <col min="16" max="16" width="9.7109375" style="3" customWidth="1"/>
    <col min="17" max="17" width="7" style="3" customWidth="1"/>
    <col min="18" max="18" width="6" style="3" customWidth="1"/>
    <col min="19" max="19" width="7.42578125" style="3" customWidth="1"/>
    <col min="20" max="20" width="8" style="3" customWidth="1"/>
    <col min="21" max="21" width="7.7109375" style="3" customWidth="1"/>
    <col min="22" max="22" width="8.42578125" style="3" customWidth="1"/>
    <col min="23" max="23" width="7.7109375" style="3" customWidth="1"/>
    <col min="24" max="29" width="9.140625" style="3"/>
    <col min="30" max="30" width="9.5703125" style="3" customWidth="1"/>
    <col min="31" max="16384" width="9.140625" style="3"/>
  </cols>
  <sheetData>
    <row r="1" spans="1:23" x14ac:dyDescent="0.25">
      <c r="S1" s="193" t="s">
        <v>25</v>
      </c>
      <c r="T1" s="193"/>
      <c r="U1" s="193"/>
      <c r="V1" s="193"/>
      <c r="W1" s="193"/>
    </row>
    <row r="2" spans="1:23" ht="54.75" customHeight="1" x14ac:dyDescent="0.25">
      <c r="D2" s="4"/>
      <c r="F2" s="12"/>
      <c r="G2" s="12"/>
      <c r="H2" s="12"/>
      <c r="I2" s="12"/>
      <c r="J2" s="12"/>
      <c r="K2" s="12"/>
      <c r="L2" s="12"/>
      <c r="M2" s="12"/>
      <c r="N2" s="12"/>
      <c r="O2" s="4"/>
      <c r="S2" s="194" t="s">
        <v>27</v>
      </c>
      <c r="T2" s="194"/>
      <c r="U2" s="194"/>
      <c r="V2" s="194"/>
      <c r="W2" s="194"/>
    </row>
    <row r="3" spans="1:23" ht="15.75" x14ac:dyDescent="0.25">
      <c r="A3" s="195" t="s">
        <v>26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</row>
    <row r="4" spans="1:23" ht="15" customHeight="1" x14ac:dyDescent="0.25">
      <c r="A4" s="196" t="s">
        <v>55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</row>
    <row r="5" spans="1:23" ht="15.75" customHeight="1" x14ac:dyDescent="0.25">
      <c r="A5" s="197" t="s">
        <v>54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</row>
    <row r="6" spans="1:23" ht="15.75" x14ac:dyDescent="0.25">
      <c r="D6" s="4"/>
      <c r="E6" s="8"/>
      <c r="F6" s="8"/>
      <c r="G6" s="8"/>
      <c r="H6" s="8"/>
      <c r="I6" s="8"/>
      <c r="J6" s="8"/>
      <c r="K6" s="8"/>
      <c r="L6" s="4"/>
      <c r="M6" s="4"/>
      <c r="N6" s="4"/>
      <c r="O6" s="4"/>
    </row>
    <row r="7" spans="1:23" s="11" customFormat="1" ht="24.75" customHeight="1" x14ac:dyDescent="0.25">
      <c r="A7" s="198" t="s">
        <v>0</v>
      </c>
      <c r="B7" s="199" t="s">
        <v>12</v>
      </c>
      <c r="C7" s="202" t="s">
        <v>13</v>
      </c>
      <c r="D7" s="192" t="s">
        <v>14</v>
      </c>
      <c r="E7" s="192"/>
      <c r="F7" s="192" t="s">
        <v>1</v>
      </c>
      <c r="G7" s="192"/>
      <c r="H7" s="192"/>
      <c r="I7" s="192"/>
      <c r="J7" s="192"/>
      <c r="K7" s="192"/>
      <c r="L7" s="192" t="s">
        <v>17</v>
      </c>
      <c r="M7" s="192"/>
      <c r="N7" s="192" t="s">
        <v>18</v>
      </c>
      <c r="O7" s="192"/>
      <c r="P7" s="192" t="s">
        <v>2</v>
      </c>
      <c r="Q7" s="192"/>
      <c r="R7" s="192"/>
      <c r="S7" s="192" t="s">
        <v>19</v>
      </c>
      <c r="T7" s="192"/>
      <c r="U7" s="191" t="s">
        <v>23</v>
      </c>
      <c r="V7" s="191" t="s">
        <v>22</v>
      </c>
      <c r="W7" s="191" t="s">
        <v>24</v>
      </c>
    </row>
    <row r="8" spans="1:23" s="11" customFormat="1" ht="85.5" customHeight="1" x14ac:dyDescent="0.25">
      <c r="A8" s="198"/>
      <c r="B8" s="200"/>
      <c r="C8" s="202"/>
      <c r="D8" s="192"/>
      <c r="E8" s="192"/>
      <c r="F8" s="192" t="s">
        <v>3</v>
      </c>
      <c r="G8" s="192"/>
      <c r="H8" s="203" t="s">
        <v>16</v>
      </c>
      <c r="I8" s="203"/>
      <c r="J8" s="192" t="s">
        <v>4</v>
      </c>
      <c r="K8" s="192"/>
      <c r="L8" s="192"/>
      <c r="M8" s="192"/>
      <c r="N8" s="192"/>
      <c r="O8" s="192"/>
      <c r="P8" s="10" t="s">
        <v>7</v>
      </c>
      <c r="Q8" s="192" t="s">
        <v>6</v>
      </c>
      <c r="R8" s="192"/>
      <c r="S8" s="192"/>
      <c r="T8" s="192"/>
      <c r="U8" s="191"/>
      <c r="V8" s="191"/>
      <c r="W8" s="191"/>
    </row>
    <row r="9" spans="1:23" s="11" customFormat="1" ht="48.75" customHeight="1" x14ac:dyDescent="0.25">
      <c r="A9" s="198"/>
      <c r="B9" s="201"/>
      <c r="C9" s="202"/>
      <c r="D9" s="10" t="s">
        <v>5</v>
      </c>
      <c r="E9" s="10" t="s">
        <v>15</v>
      </c>
      <c r="F9" s="10" t="s">
        <v>5</v>
      </c>
      <c r="G9" s="10" t="s">
        <v>15</v>
      </c>
      <c r="H9" s="10" t="s">
        <v>5</v>
      </c>
      <c r="I9" s="10" t="s">
        <v>15</v>
      </c>
      <c r="J9" s="10" t="s">
        <v>5</v>
      </c>
      <c r="K9" s="10" t="s">
        <v>15</v>
      </c>
      <c r="L9" s="10" t="s">
        <v>5</v>
      </c>
      <c r="M9" s="10" t="s">
        <v>15</v>
      </c>
      <c r="N9" s="10" t="s">
        <v>5</v>
      </c>
      <c r="O9" s="10" t="s">
        <v>15</v>
      </c>
      <c r="P9" s="10"/>
      <c r="Q9" s="10" t="s">
        <v>8</v>
      </c>
      <c r="R9" s="10" t="s">
        <v>9</v>
      </c>
      <c r="S9" s="10" t="s">
        <v>20</v>
      </c>
      <c r="T9" s="10" t="s">
        <v>21</v>
      </c>
      <c r="U9" s="191"/>
      <c r="V9" s="191"/>
      <c r="W9" s="191"/>
    </row>
    <row r="10" spans="1:23" x14ac:dyDescent="0.25">
      <c r="A10" s="1">
        <v>1</v>
      </c>
      <c r="B10" s="2">
        <v>2</v>
      </c>
      <c r="C10" s="2">
        <v>3</v>
      </c>
      <c r="D10" s="1">
        <v>4</v>
      </c>
      <c r="E10" s="2">
        <v>5</v>
      </c>
      <c r="F10" s="2">
        <v>6</v>
      </c>
      <c r="G10" s="1">
        <v>7</v>
      </c>
      <c r="H10" s="2">
        <v>8</v>
      </c>
      <c r="I10" s="2">
        <v>9</v>
      </c>
      <c r="J10" s="1">
        <v>10</v>
      </c>
      <c r="K10" s="2">
        <v>11</v>
      </c>
      <c r="L10" s="2">
        <v>12</v>
      </c>
      <c r="M10" s="1">
        <v>13</v>
      </c>
      <c r="N10" s="2">
        <v>14</v>
      </c>
      <c r="O10" s="2">
        <v>15</v>
      </c>
      <c r="P10" s="1">
        <v>16</v>
      </c>
      <c r="Q10" s="2">
        <v>17</v>
      </c>
      <c r="R10" s="2">
        <v>18</v>
      </c>
      <c r="S10" s="1">
        <v>19</v>
      </c>
      <c r="T10" s="2">
        <v>20</v>
      </c>
      <c r="U10" s="2">
        <v>21</v>
      </c>
      <c r="V10" s="1">
        <v>22</v>
      </c>
      <c r="W10" s="2">
        <v>23</v>
      </c>
    </row>
    <row r="11" spans="1:23" s="15" customFormat="1" x14ac:dyDescent="0.25">
      <c r="A11" s="83"/>
      <c r="B11" s="36" t="s">
        <v>244</v>
      </c>
      <c r="C11" s="36"/>
      <c r="D11" s="83"/>
      <c r="E11" s="36"/>
      <c r="F11" s="36"/>
      <c r="G11" s="83"/>
      <c r="H11" s="36"/>
      <c r="I11" s="36"/>
      <c r="J11" s="83"/>
      <c r="K11" s="36"/>
      <c r="L11" s="36"/>
      <c r="M11" s="83"/>
      <c r="N11" s="36"/>
      <c r="O11" s="36"/>
      <c r="P11" s="83"/>
      <c r="Q11" s="36"/>
      <c r="R11" s="36"/>
      <c r="S11" s="83"/>
      <c r="T11" s="36"/>
      <c r="U11" s="36"/>
      <c r="V11" s="83"/>
      <c r="W11" s="36"/>
    </row>
    <row r="12" spans="1:23" s="15" customFormat="1" x14ac:dyDescent="0.25">
      <c r="A12" s="83">
        <v>1</v>
      </c>
      <c r="B12" s="82" t="s">
        <v>56</v>
      </c>
      <c r="C12" s="39">
        <v>2249</v>
      </c>
      <c r="D12" s="23">
        <v>613</v>
      </c>
      <c r="E12" s="35">
        <f>D12*100/C12</f>
        <v>27.256558470431301</v>
      </c>
      <c r="F12" s="23">
        <v>132</v>
      </c>
      <c r="G12" s="35">
        <f>F12*100/D12</f>
        <v>21.533442088091356</v>
      </c>
      <c r="H12" s="23">
        <v>191</v>
      </c>
      <c r="I12" s="35">
        <f>H12*100/C12</f>
        <v>8.4926634059582042</v>
      </c>
      <c r="J12" s="23">
        <v>290</v>
      </c>
      <c r="K12" s="35">
        <f>J12*100/D12</f>
        <v>47.30831973898858</v>
      </c>
      <c r="L12" s="23">
        <v>234</v>
      </c>
      <c r="M12" s="35">
        <f>L12*100/J12</f>
        <v>80.689655172413794</v>
      </c>
      <c r="N12" s="23">
        <f>F12+H12+L12</f>
        <v>557</v>
      </c>
      <c r="O12" s="35">
        <f>N12*100/D12</f>
        <v>90.864600326264281</v>
      </c>
      <c r="P12" s="23">
        <v>1153</v>
      </c>
      <c r="Q12" s="23"/>
      <c r="R12" s="23"/>
      <c r="S12" s="23">
        <v>3.05</v>
      </c>
      <c r="T12" s="23">
        <v>5.6</v>
      </c>
      <c r="U12" s="23"/>
      <c r="V12" s="23"/>
      <c r="W12" s="23"/>
    </row>
    <row r="13" spans="1:23" s="15" customFormat="1" x14ac:dyDescent="0.25">
      <c r="A13" s="83">
        <v>2</v>
      </c>
      <c r="B13" s="82" t="s">
        <v>57</v>
      </c>
      <c r="C13" s="39">
        <v>747</v>
      </c>
      <c r="D13" s="23">
        <v>172</v>
      </c>
      <c r="E13" s="35">
        <f t="shared" ref="E13:E21" si="0">D13*100/C13</f>
        <v>23.025435073627843</v>
      </c>
      <c r="F13" s="23">
        <v>18</v>
      </c>
      <c r="G13" s="35">
        <f t="shared" ref="G13:G21" si="1">F13*100/D13</f>
        <v>10.465116279069768</v>
      </c>
      <c r="H13" s="23">
        <v>38</v>
      </c>
      <c r="I13" s="35">
        <f t="shared" ref="I13:I21" si="2">H13*100/C13</f>
        <v>5.0870147255689426</v>
      </c>
      <c r="J13" s="61">
        <v>116</v>
      </c>
      <c r="K13" s="35">
        <f t="shared" ref="K13:K21" si="3">J13*100/D13</f>
        <v>67.441860465116278</v>
      </c>
      <c r="L13" s="23">
        <v>93</v>
      </c>
      <c r="M13" s="35">
        <f t="shared" ref="M13:M21" si="4">L13*100/J13</f>
        <v>80.172413793103445</v>
      </c>
      <c r="N13" s="23">
        <f t="shared" ref="N13:N21" si="5">F13+H13+L13</f>
        <v>149</v>
      </c>
      <c r="O13" s="35">
        <f t="shared" ref="O13:O21" si="6">N13*100/D13</f>
        <v>86.627906976744185</v>
      </c>
      <c r="P13" s="23">
        <v>506</v>
      </c>
      <c r="Q13" s="23"/>
      <c r="R13" s="23"/>
      <c r="S13" s="23">
        <v>3.15</v>
      </c>
      <c r="T13" s="23">
        <v>4.47</v>
      </c>
      <c r="U13" s="23"/>
      <c r="V13" s="23"/>
      <c r="W13" s="23"/>
    </row>
    <row r="14" spans="1:23" s="15" customFormat="1" x14ac:dyDescent="0.25">
      <c r="A14" s="83">
        <v>3</v>
      </c>
      <c r="B14" s="82" t="s">
        <v>58</v>
      </c>
      <c r="C14" s="39">
        <v>1868</v>
      </c>
      <c r="D14" s="23">
        <v>258</v>
      </c>
      <c r="E14" s="35">
        <f t="shared" si="0"/>
        <v>13.811563169164883</v>
      </c>
      <c r="F14" s="23">
        <v>32</v>
      </c>
      <c r="G14" s="35">
        <f t="shared" si="1"/>
        <v>12.403100775193799</v>
      </c>
      <c r="H14" s="23">
        <v>88</v>
      </c>
      <c r="I14" s="35">
        <f t="shared" si="2"/>
        <v>4.7109207708779444</v>
      </c>
      <c r="J14" s="23">
        <v>138</v>
      </c>
      <c r="K14" s="35">
        <f t="shared" si="3"/>
        <v>53.488372093023258</v>
      </c>
      <c r="L14" s="23">
        <v>106</v>
      </c>
      <c r="M14" s="35">
        <f t="shared" si="4"/>
        <v>76.811594202898547</v>
      </c>
      <c r="N14" s="23">
        <f t="shared" si="5"/>
        <v>226</v>
      </c>
      <c r="O14" s="35">
        <f t="shared" si="6"/>
        <v>87.596899224806208</v>
      </c>
      <c r="P14" s="23">
        <v>547</v>
      </c>
      <c r="Q14" s="23"/>
      <c r="R14" s="23"/>
      <c r="S14" s="23">
        <v>2.48</v>
      </c>
      <c r="T14" s="23">
        <v>5.38</v>
      </c>
      <c r="U14" s="23"/>
      <c r="V14" s="23"/>
      <c r="W14" s="23"/>
    </row>
    <row r="15" spans="1:23" s="15" customFormat="1" x14ac:dyDescent="0.25">
      <c r="A15" s="83">
        <v>4</v>
      </c>
      <c r="B15" s="82" t="s">
        <v>59</v>
      </c>
      <c r="C15" s="39">
        <v>1681</v>
      </c>
      <c r="D15" s="23">
        <v>285</v>
      </c>
      <c r="E15" s="35">
        <f t="shared" si="0"/>
        <v>16.954193932183223</v>
      </c>
      <c r="F15" s="23">
        <v>50</v>
      </c>
      <c r="G15" s="35">
        <f t="shared" si="1"/>
        <v>17.543859649122808</v>
      </c>
      <c r="H15" s="23">
        <v>54</v>
      </c>
      <c r="I15" s="35">
        <f t="shared" si="2"/>
        <v>3.2123735871505055</v>
      </c>
      <c r="J15" s="23">
        <v>181</v>
      </c>
      <c r="K15" s="35">
        <f t="shared" si="3"/>
        <v>63.508771929824562</v>
      </c>
      <c r="L15" s="23">
        <v>139</v>
      </c>
      <c r="M15" s="35">
        <f t="shared" si="4"/>
        <v>76.795580110497241</v>
      </c>
      <c r="N15" s="23">
        <f t="shared" si="5"/>
        <v>243</v>
      </c>
      <c r="O15" s="35">
        <f t="shared" si="6"/>
        <v>85.263157894736835</v>
      </c>
      <c r="P15" s="23">
        <v>723</v>
      </c>
      <c r="Q15" s="23"/>
      <c r="R15" s="23"/>
      <c r="S15" s="23">
        <v>2</v>
      </c>
      <c r="T15" s="23">
        <v>5.82</v>
      </c>
      <c r="U15" s="23"/>
      <c r="V15" s="23"/>
      <c r="W15" s="23"/>
    </row>
    <row r="16" spans="1:23" s="15" customFormat="1" x14ac:dyDescent="0.25">
      <c r="A16" s="83">
        <v>5</v>
      </c>
      <c r="B16" s="82" t="s">
        <v>60</v>
      </c>
      <c r="C16" s="39">
        <v>1354</v>
      </c>
      <c r="D16" s="23">
        <v>417</v>
      </c>
      <c r="E16" s="35">
        <f t="shared" si="0"/>
        <v>30.797636632200888</v>
      </c>
      <c r="F16" s="23">
        <v>41</v>
      </c>
      <c r="G16" s="35">
        <f t="shared" si="1"/>
        <v>9.8321342925659465</v>
      </c>
      <c r="H16" s="23">
        <v>100</v>
      </c>
      <c r="I16" s="35">
        <f t="shared" si="2"/>
        <v>7.385524372230428</v>
      </c>
      <c r="J16" s="23">
        <v>276</v>
      </c>
      <c r="K16" s="35">
        <f t="shared" si="3"/>
        <v>66.187050359712231</v>
      </c>
      <c r="L16" s="23">
        <v>249</v>
      </c>
      <c r="M16" s="35">
        <f t="shared" si="4"/>
        <v>90.217391304347828</v>
      </c>
      <c r="N16" s="23">
        <f t="shared" si="5"/>
        <v>390</v>
      </c>
      <c r="O16" s="35">
        <f t="shared" si="6"/>
        <v>93.525179856115102</v>
      </c>
      <c r="P16" s="23">
        <v>891</v>
      </c>
      <c r="Q16" s="23"/>
      <c r="R16" s="23"/>
      <c r="S16" s="23">
        <v>2.4300000000000002</v>
      </c>
      <c r="T16" s="23">
        <v>7.9</v>
      </c>
      <c r="U16" s="23"/>
      <c r="V16" s="23"/>
      <c r="W16" s="23"/>
    </row>
    <row r="17" spans="1:23" s="15" customFormat="1" x14ac:dyDescent="0.25">
      <c r="A17" s="83">
        <v>6</v>
      </c>
      <c r="B17" s="82" t="s">
        <v>61</v>
      </c>
      <c r="C17" s="39">
        <v>1263</v>
      </c>
      <c r="D17" s="23">
        <v>317</v>
      </c>
      <c r="E17" s="35">
        <f t="shared" si="0"/>
        <v>25.098970704671416</v>
      </c>
      <c r="F17" s="23">
        <v>26</v>
      </c>
      <c r="G17" s="35">
        <f t="shared" si="1"/>
        <v>8.2018927444794958</v>
      </c>
      <c r="H17" s="23">
        <v>54</v>
      </c>
      <c r="I17" s="35">
        <f t="shared" si="2"/>
        <v>4.2755344418052257</v>
      </c>
      <c r="J17" s="23">
        <v>237</v>
      </c>
      <c r="K17" s="35">
        <f t="shared" si="3"/>
        <v>74.763406940063092</v>
      </c>
      <c r="L17" s="23">
        <v>161</v>
      </c>
      <c r="M17" s="35">
        <f t="shared" si="4"/>
        <v>67.932489451476798</v>
      </c>
      <c r="N17" s="23">
        <f t="shared" si="5"/>
        <v>241</v>
      </c>
      <c r="O17" s="35">
        <f t="shared" si="6"/>
        <v>76.025236593059944</v>
      </c>
      <c r="P17" s="23">
        <v>928</v>
      </c>
      <c r="Q17" s="23"/>
      <c r="R17" s="23"/>
      <c r="S17" s="23">
        <v>3.28</v>
      </c>
      <c r="T17" s="23">
        <v>4.7</v>
      </c>
      <c r="U17" s="23"/>
      <c r="V17" s="23"/>
      <c r="W17" s="23"/>
    </row>
    <row r="18" spans="1:23" s="15" customFormat="1" x14ac:dyDescent="0.25">
      <c r="A18" s="83">
        <v>7</v>
      </c>
      <c r="B18" s="82" t="s">
        <v>62</v>
      </c>
      <c r="C18" s="39">
        <v>1501</v>
      </c>
      <c r="D18" s="23">
        <v>247</v>
      </c>
      <c r="E18" s="35">
        <f t="shared" si="0"/>
        <v>16.455696202531644</v>
      </c>
      <c r="F18" s="23">
        <v>15</v>
      </c>
      <c r="G18" s="35">
        <f t="shared" si="1"/>
        <v>6.0728744939271255</v>
      </c>
      <c r="H18" s="23">
        <v>40</v>
      </c>
      <c r="I18" s="35">
        <f t="shared" si="2"/>
        <v>2.6648900732844769</v>
      </c>
      <c r="J18" s="23">
        <v>192</v>
      </c>
      <c r="K18" s="35">
        <f t="shared" si="3"/>
        <v>77.732793522267201</v>
      </c>
      <c r="L18" s="23">
        <v>179</v>
      </c>
      <c r="M18" s="35">
        <f t="shared" si="4"/>
        <v>93.229166666666671</v>
      </c>
      <c r="N18" s="23">
        <f t="shared" si="5"/>
        <v>234</v>
      </c>
      <c r="O18" s="35">
        <f t="shared" si="6"/>
        <v>94.736842105263165</v>
      </c>
      <c r="P18" s="23">
        <v>843</v>
      </c>
      <c r="Q18" s="23"/>
      <c r="R18" s="23"/>
      <c r="S18" s="23">
        <v>2.9</v>
      </c>
      <c r="T18" s="23">
        <v>5.67</v>
      </c>
      <c r="U18" s="23"/>
      <c r="V18" s="23"/>
      <c r="W18" s="23"/>
    </row>
    <row r="19" spans="1:23" s="15" customFormat="1" x14ac:dyDescent="0.25">
      <c r="A19" s="83">
        <v>8</v>
      </c>
      <c r="B19" s="82" t="s">
        <v>63</v>
      </c>
      <c r="C19" s="39">
        <v>1296</v>
      </c>
      <c r="D19" s="23">
        <v>473</v>
      </c>
      <c r="E19" s="35">
        <f t="shared" si="0"/>
        <v>36.496913580246911</v>
      </c>
      <c r="F19" s="23">
        <v>68</v>
      </c>
      <c r="G19" s="35">
        <f t="shared" si="1"/>
        <v>14.376321353065538</v>
      </c>
      <c r="H19" s="23">
        <v>178</v>
      </c>
      <c r="I19" s="35">
        <f t="shared" si="2"/>
        <v>13.734567901234568</v>
      </c>
      <c r="J19" s="23">
        <v>227</v>
      </c>
      <c r="K19" s="35">
        <f t="shared" si="3"/>
        <v>47.991543340380552</v>
      </c>
      <c r="L19" s="23">
        <v>212</v>
      </c>
      <c r="M19" s="35">
        <f t="shared" si="4"/>
        <v>93.392070484581495</v>
      </c>
      <c r="N19" s="23">
        <f t="shared" si="5"/>
        <v>458</v>
      </c>
      <c r="O19" s="35">
        <f t="shared" si="6"/>
        <v>96.828752642706135</v>
      </c>
      <c r="P19" s="23">
        <v>626</v>
      </c>
      <c r="Q19" s="23"/>
      <c r="R19" s="23"/>
      <c r="S19" s="58">
        <v>4.34</v>
      </c>
      <c r="T19" s="23">
        <v>6.1</v>
      </c>
      <c r="U19" s="23"/>
      <c r="V19" s="23"/>
      <c r="W19" s="23"/>
    </row>
    <row r="20" spans="1:23" s="15" customFormat="1" x14ac:dyDescent="0.25">
      <c r="A20" s="83">
        <v>9</v>
      </c>
      <c r="B20" s="82" t="s">
        <v>64</v>
      </c>
      <c r="C20" s="39">
        <v>134</v>
      </c>
      <c r="D20" s="23"/>
      <c r="E20" s="35"/>
      <c r="F20" s="23"/>
      <c r="G20" s="35"/>
      <c r="H20" s="23"/>
      <c r="I20" s="35"/>
      <c r="J20" s="23"/>
      <c r="K20" s="35"/>
      <c r="L20" s="23"/>
      <c r="M20" s="35"/>
      <c r="N20" s="23"/>
      <c r="O20" s="35"/>
      <c r="P20" s="23"/>
      <c r="Q20" s="23"/>
      <c r="R20" s="23"/>
      <c r="S20" s="23"/>
      <c r="T20" s="23"/>
      <c r="U20" s="23"/>
      <c r="V20" s="23"/>
      <c r="W20" s="23"/>
    </row>
    <row r="21" spans="1:23" s="15" customFormat="1" x14ac:dyDescent="0.25">
      <c r="A21" s="83">
        <v>10</v>
      </c>
      <c r="B21" s="82" t="s">
        <v>65</v>
      </c>
      <c r="C21" s="39">
        <v>243</v>
      </c>
      <c r="D21" s="23">
        <v>98</v>
      </c>
      <c r="E21" s="35">
        <f t="shared" si="0"/>
        <v>40.329218106995881</v>
      </c>
      <c r="F21" s="23">
        <v>13</v>
      </c>
      <c r="G21" s="35">
        <f t="shared" si="1"/>
        <v>13.26530612244898</v>
      </c>
      <c r="H21" s="23">
        <v>35</v>
      </c>
      <c r="I21" s="35">
        <f t="shared" si="2"/>
        <v>14.403292181069959</v>
      </c>
      <c r="J21" s="23">
        <v>50</v>
      </c>
      <c r="K21" s="35">
        <f t="shared" si="3"/>
        <v>51.020408163265309</v>
      </c>
      <c r="L21" s="23">
        <v>42</v>
      </c>
      <c r="M21" s="35">
        <f t="shared" si="4"/>
        <v>84</v>
      </c>
      <c r="N21" s="23">
        <f t="shared" si="5"/>
        <v>90</v>
      </c>
      <c r="O21" s="35">
        <f t="shared" si="6"/>
        <v>91.836734693877546</v>
      </c>
      <c r="P21" s="23">
        <v>126</v>
      </c>
      <c r="Q21" s="23"/>
      <c r="R21" s="23"/>
      <c r="S21" s="23">
        <v>2.48</v>
      </c>
      <c r="T21" s="23">
        <v>3.57</v>
      </c>
      <c r="U21" s="23"/>
      <c r="V21" s="23"/>
      <c r="W21" s="23"/>
    </row>
    <row r="22" spans="1:23" s="15" customFormat="1" x14ac:dyDescent="0.25">
      <c r="A22" s="84"/>
      <c r="B22" s="33" t="s">
        <v>66</v>
      </c>
      <c r="C22" s="33">
        <f>SUM(C12:C21)</f>
        <v>12336</v>
      </c>
      <c r="D22" s="33">
        <f>SUM(D12:D21)</f>
        <v>2880</v>
      </c>
      <c r="E22" s="85">
        <f>D22*100/C22</f>
        <v>23.346303501945524</v>
      </c>
      <c r="F22" s="33">
        <f>SUM(F12:F21)</f>
        <v>395</v>
      </c>
      <c r="G22" s="85">
        <f>F22*100/D22</f>
        <v>13.715277777777779</v>
      </c>
      <c r="H22" s="33">
        <f>SUM(H12:H21)</f>
        <v>778</v>
      </c>
      <c r="I22" s="85">
        <f>H22*100/D22</f>
        <v>27.013888888888889</v>
      </c>
      <c r="J22" s="33">
        <f>SUM(J12:J21)</f>
        <v>1707</v>
      </c>
      <c r="K22" s="85">
        <f>J22*100/D22</f>
        <v>59.270833333333336</v>
      </c>
      <c r="L22" s="33">
        <f>SUM(L12:L21)</f>
        <v>1415</v>
      </c>
      <c r="M22" s="85">
        <f>L22*100/J22</f>
        <v>82.893966022261282</v>
      </c>
      <c r="N22" s="33">
        <f>SUM(N12:N21)</f>
        <v>2588</v>
      </c>
      <c r="O22" s="85">
        <f>N22*100/D22</f>
        <v>89.861111111111114</v>
      </c>
      <c r="P22" s="33">
        <f>SUM(P12:P21)</f>
        <v>6343</v>
      </c>
      <c r="Q22" s="33">
        <f>SUM(Q12:Q21)</f>
        <v>0</v>
      </c>
      <c r="R22" s="33">
        <f>SUM(R12:R21)</f>
        <v>0</v>
      </c>
      <c r="S22" s="33">
        <v>2.9</v>
      </c>
      <c r="T22" s="33">
        <v>5.5</v>
      </c>
      <c r="U22" s="33">
        <f>SUM(U12:U21)</f>
        <v>0</v>
      </c>
      <c r="V22" s="33">
        <f>SUM(V12:V21)</f>
        <v>0</v>
      </c>
      <c r="W22" s="33">
        <f>SUM(W12:W21)</f>
        <v>0</v>
      </c>
    </row>
    <row r="23" spans="1:23" s="15" customFormat="1" x14ac:dyDescent="0.25">
      <c r="A23" s="83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3" s="15" customFormat="1" x14ac:dyDescent="0.25">
      <c r="A24" s="83"/>
      <c r="B24" s="36" t="s">
        <v>243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3" s="15" customFormat="1" x14ac:dyDescent="0.25">
      <c r="A25" s="86">
        <v>1</v>
      </c>
      <c r="B25" s="87" t="s">
        <v>67</v>
      </c>
      <c r="C25" s="88">
        <v>1446</v>
      </c>
      <c r="D25" s="88">
        <v>782</v>
      </c>
      <c r="E25" s="89">
        <f t="shared" ref="E25:E32" si="7">D25*100/C25</f>
        <v>54.080221300138312</v>
      </c>
      <c r="F25" s="88">
        <v>93</v>
      </c>
      <c r="G25" s="89">
        <f t="shared" ref="G25:G32" si="8">F25*100/D25</f>
        <v>11.892583120204604</v>
      </c>
      <c r="H25" s="88">
        <v>393</v>
      </c>
      <c r="I25" s="89">
        <f t="shared" ref="I25:I32" si="9">H25*100/D25</f>
        <v>50.255754475703327</v>
      </c>
      <c r="J25" s="88">
        <v>296</v>
      </c>
      <c r="K25" s="89">
        <f t="shared" ref="K25:K32" si="10">J25*100/D25</f>
        <v>37.851662404092075</v>
      </c>
      <c r="L25" s="88">
        <v>231</v>
      </c>
      <c r="M25" s="89">
        <f t="shared" ref="M25:M32" si="11">L25*100/J25</f>
        <v>78.040540540540547</v>
      </c>
      <c r="N25" s="88">
        <f t="shared" ref="N25:N32" si="12">F25+H25+L25</f>
        <v>717</v>
      </c>
      <c r="O25" s="89">
        <f t="shared" ref="O25:O32" si="13">N25*100/D25</f>
        <v>91.687979539641944</v>
      </c>
      <c r="P25" s="90">
        <v>645</v>
      </c>
      <c r="Q25" s="90">
        <v>4</v>
      </c>
      <c r="R25" s="90">
        <v>38</v>
      </c>
      <c r="S25" s="89">
        <v>4.5999999999999996</v>
      </c>
      <c r="T25" s="89">
        <v>5.8</v>
      </c>
      <c r="U25" s="88">
        <v>60</v>
      </c>
      <c r="V25" s="88">
        <v>11.7</v>
      </c>
      <c r="W25" s="89"/>
    </row>
    <row r="26" spans="1:23" s="15" customFormat="1" x14ac:dyDescent="0.25">
      <c r="A26" s="86">
        <v>2</v>
      </c>
      <c r="B26" s="91" t="s">
        <v>68</v>
      </c>
      <c r="C26" s="59">
        <v>1241</v>
      </c>
      <c r="D26" s="59">
        <v>341</v>
      </c>
      <c r="E26" s="69">
        <f t="shared" si="7"/>
        <v>27.477840451248994</v>
      </c>
      <c r="F26" s="59">
        <v>41</v>
      </c>
      <c r="G26" s="69">
        <f t="shared" si="8"/>
        <v>12.023460410557185</v>
      </c>
      <c r="H26" s="59">
        <v>143</v>
      </c>
      <c r="I26" s="69">
        <f t="shared" si="9"/>
        <v>41.935483870967744</v>
      </c>
      <c r="J26" s="59">
        <v>157</v>
      </c>
      <c r="K26" s="69">
        <f t="shared" si="10"/>
        <v>46.041055718475072</v>
      </c>
      <c r="L26" s="59">
        <v>127</v>
      </c>
      <c r="M26" s="69">
        <f t="shared" si="11"/>
        <v>80.891719745222929</v>
      </c>
      <c r="N26" s="59">
        <f t="shared" si="12"/>
        <v>311</v>
      </c>
      <c r="O26" s="69">
        <f t="shared" si="13"/>
        <v>91.202346041055719</v>
      </c>
      <c r="P26" s="92">
        <f>Q26+R26</f>
        <v>433</v>
      </c>
      <c r="Q26" s="92">
        <v>433</v>
      </c>
      <c r="R26" s="92">
        <v>0</v>
      </c>
      <c r="S26" s="59"/>
      <c r="T26" s="69">
        <v>3</v>
      </c>
      <c r="U26" s="59">
        <v>80</v>
      </c>
      <c r="V26" s="69">
        <v>13.6</v>
      </c>
      <c r="W26" s="69"/>
    </row>
    <row r="27" spans="1:23" s="15" customFormat="1" x14ac:dyDescent="0.25">
      <c r="A27" s="86">
        <v>3</v>
      </c>
      <c r="B27" s="91" t="s">
        <v>69</v>
      </c>
      <c r="C27" s="59">
        <v>870</v>
      </c>
      <c r="D27" s="59">
        <v>355</v>
      </c>
      <c r="E27" s="69">
        <f t="shared" si="7"/>
        <v>40.804597701149426</v>
      </c>
      <c r="F27" s="59">
        <v>47</v>
      </c>
      <c r="G27" s="69">
        <f t="shared" si="8"/>
        <v>13.23943661971831</v>
      </c>
      <c r="H27" s="59">
        <v>189</v>
      </c>
      <c r="I27" s="69">
        <f t="shared" si="9"/>
        <v>53.239436619718312</v>
      </c>
      <c r="J27" s="59">
        <v>119</v>
      </c>
      <c r="K27" s="69">
        <f t="shared" si="10"/>
        <v>33.521126760563384</v>
      </c>
      <c r="L27" s="59">
        <v>105</v>
      </c>
      <c r="M27" s="69">
        <f t="shared" si="11"/>
        <v>88.235294117647058</v>
      </c>
      <c r="N27" s="59">
        <f t="shared" si="12"/>
        <v>341</v>
      </c>
      <c r="O27" s="69">
        <f t="shared" si="13"/>
        <v>96.056338028169009</v>
      </c>
      <c r="P27" s="92">
        <v>532</v>
      </c>
      <c r="Q27" s="92">
        <v>360</v>
      </c>
      <c r="R27" s="92"/>
      <c r="S27" s="59"/>
      <c r="T27" s="69">
        <v>5.2</v>
      </c>
      <c r="U27" s="59">
        <v>47</v>
      </c>
      <c r="V27" s="69">
        <v>12.9</v>
      </c>
      <c r="W27" s="69"/>
    </row>
    <row r="28" spans="1:23" s="15" customFormat="1" x14ac:dyDescent="0.25">
      <c r="A28" s="86">
        <v>4</v>
      </c>
      <c r="B28" s="91" t="s">
        <v>70</v>
      </c>
      <c r="C28" s="59">
        <v>1080</v>
      </c>
      <c r="D28" s="59">
        <v>379</v>
      </c>
      <c r="E28" s="69">
        <f t="shared" si="7"/>
        <v>35.092592592592595</v>
      </c>
      <c r="F28" s="59">
        <v>30</v>
      </c>
      <c r="G28" s="69">
        <f t="shared" si="8"/>
        <v>7.9155672823218994</v>
      </c>
      <c r="H28" s="59">
        <v>170</v>
      </c>
      <c r="I28" s="69">
        <f t="shared" si="9"/>
        <v>44.854881266490764</v>
      </c>
      <c r="J28" s="59">
        <v>179</v>
      </c>
      <c r="K28" s="69">
        <f t="shared" si="10"/>
        <v>47.229551451187334</v>
      </c>
      <c r="L28" s="59">
        <v>179</v>
      </c>
      <c r="M28" s="69">
        <f t="shared" si="11"/>
        <v>100</v>
      </c>
      <c r="N28" s="59">
        <f t="shared" si="12"/>
        <v>379</v>
      </c>
      <c r="O28" s="69">
        <f t="shared" si="13"/>
        <v>100</v>
      </c>
      <c r="P28" s="92">
        <v>765</v>
      </c>
      <c r="Q28" s="92">
        <v>253</v>
      </c>
      <c r="R28" s="92">
        <v>33</v>
      </c>
      <c r="S28" s="59">
        <v>3.6</v>
      </c>
      <c r="T28" s="69"/>
      <c r="U28" s="59">
        <v>63</v>
      </c>
      <c r="V28" s="69">
        <v>21.4</v>
      </c>
      <c r="W28" s="69"/>
    </row>
    <row r="29" spans="1:23" s="15" customFormat="1" ht="30" x14ac:dyDescent="0.25">
      <c r="A29" s="86">
        <v>5</v>
      </c>
      <c r="B29" s="91" t="s">
        <v>71</v>
      </c>
      <c r="C29" s="59">
        <v>967</v>
      </c>
      <c r="D29" s="59">
        <v>475</v>
      </c>
      <c r="E29" s="69">
        <f t="shared" si="7"/>
        <v>49.12099276111686</v>
      </c>
      <c r="F29" s="59">
        <v>66</v>
      </c>
      <c r="G29" s="69">
        <f t="shared" si="8"/>
        <v>13.894736842105264</v>
      </c>
      <c r="H29" s="59">
        <v>148</v>
      </c>
      <c r="I29" s="69">
        <f t="shared" si="9"/>
        <v>31.157894736842106</v>
      </c>
      <c r="J29" s="59">
        <v>261</v>
      </c>
      <c r="K29" s="69">
        <f t="shared" si="10"/>
        <v>54.94736842105263</v>
      </c>
      <c r="L29" s="59">
        <v>232</v>
      </c>
      <c r="M29" s="69">
        <f t="shared" si="11"/>
        <v>88.888888888888886</v>
      </c>
      <c r="N29" s="59">
        <f t="shared" si="12"/>
        <v>446</v>
      </c>
      <c r="O29" s="69">
        <f t="shared" si="13"/>
        <v>93.89473684210526</v>
      </c>
      <c r="P29" s="92">
        <v>717</v>
      </c>
      <c r="Q29" s="92">
        <v>75</v>
      </c>
      <c r="R29" s="92">
        <v>0</v>
      </c>
      <c r="S29" s="59">
        <v>3.6</v>
      </c>
      <c r="T29" s="69">
        <v>5.6</v>
      </c>
      <c r="U29" s="59">
        <v>72</v>
      </c>
      <c r="V29" s="59">
        <v>14</v>
      </c>
      <c r="W29" s="69"/>
    </row>
    <row r="30" spans="1:23" s="15" customFormat="1" x14ac:dyDescent="0.25">
      <c r="A30" s="86">
        <v>6</v>
      </c>
      <c r="B30" s="91" t="s">
        <v>72</v>
      </c>
      <c r="C30" s="59">
        <v>2418</v>
      </c>
      <c r="D30" s="59">
        <v>644</v>
      </c>
      <c r="E30" s="69">
        <f t="shared" si="7"/>
        <v>26.633581472291151</v>
      </c>
      <c r="F30" s="59">
        <v>63</v>
      </c>
      <c r="G30" s="69">
        <f t="shared" si="8"/>
        <v>9.7826086956521738</v>
      </c>
      <c r="H30" s="59">
        <v>284</v>
      </c>
      <c r="I30" s="69">
        <f t="shared" si="9"/>
        <v>44.099378881987576</v>
      </c>
      <c r="J30" s="59">
        <v>297</v>
      </c>
      <c r="K30" s="69">
        <f t="shared" si="10"/>
        <v>46.118012422360252</v>
      </c>
      <c r="L30" s="59">
        <v>214</v>
      </c>
      <c r="M30" s="69">
        <f t="shared" si="11"/>
        <v>72.053872053872055</v>
      </c>
      <c r="N30" s="59">
        <f t="shared" si="12"/>
        <v>561</v>
      </c>
      <c r="O30" s="69">
        <f t="shared" si="13"/>
        <v>87.111801242236027</v>
      </c>
      <c r="P30" s="92">
        <v>697</v>
      </c>
      <c r="Q30" s="92">
        <v>0</v>
      </c>
      <c r="R30" s="92">
        <v>0</v>
      </c>
      <c r="S30" s="59">
        <v>4.9000000000000004</v>
      </c>
      <c r="T30" s="69">
        <v>5.9</v>
      </c>
      <c r="U30" s="59">
        <v>80</v>
      </c>
      <c r="V30" s="59">
        <v>13.7</v>
      </c>
      <c r="W30" s="69"/>
    </row>
    <row r="31" spans="1:23" s="15" customFormat="1" x14ac:dyDescent="0.25">
      <c r="A31" s="86">
        <v>7</v>
      </c>
      <c r="B31" s="91" t="s">
        <v>73</v>
      </c>
      <c r="C31" s="59">
        <v>1625</v>
      </c>
      <c r="D31" s="59">
        <v>679</v>
      </c>
      <c r="E31" s="69">
        <f t="shared" si="7"/>
        <v>41.784615384615385</v>
      </c>
      <c r="F31" s="59">
        <v>93</v>
      </c>
      <c r="G31" s="69">
        <f t="shared" si="8"/>
        <v>13.69661266568483</v>
      </c>
      <c r="H31" s="59">
        <v>305</v>
      </c>
      <c r="I31" s="69">
        <f t="shared" si="9"/>
        <v>44.918998527245947</v>
      </c>
      <c r="J31" s="59">
        <v>281</v>
      </c>
      <c r="K31" s="69">
        <f t="shared" si="10"/>
        <v>41.384388807069222</v>
      </c>
      <c r="L31" s="59">
        <v>263</v>
      </c>
      <c r="M31" s="69">
        <f t="shared" si="11"/>
        <v>93.594306049822066</v>
      </c>
      <c r="N31" s="59">
        <f t="shared" si="12"/>
        <v>661</v>
      </c>
      <c r="O31" s="69">
        <f t="shared" si="13"/>
        <v>97.349042709867447</v>
      </c>
      <c r="P31" s="92">
        <v>635</v>
      </c>
      <c r="Q31" s="92">
        <v>0</v>
      </c>
      <c r="R31" s="92">
        <v>0</v>
      </c>
      <c r="S31" s="69">
        <v>6</v>
      </c>
      <c r="T31" s="69">
        <v>6.4</v>
      </c>
      <c r="U31" s="59">
        <v>81</v>
      </c>
      <c r="V31" s="59">
        <v>13.8</v>
      </c>
      <c r="W31" s="69"/>
    </row>
    <row r="32" spans="1:23" s="15" customFormat="1" x14ac:dyDescent="0.25">
      <c r="A32" s="86">
        <v>8</v>
      </c>
      <c r="B32" s="91" t="s">
        <v>74</v>
      </c>
      <c r="C32" s="59">
        <v>1295</v>
      </c>
      <c r="D32" s="59">
        <v>433</v>
      </c>
      <c r="E32" s="69">
        <f t="shared" si="7"/>
        <v>33.43629343629344</v>
      </c>
      <c r="F32" s="59">
        <v>58</v>
      </c>
      <c r="G32" s="69">
        <f t="shared" si="8"/>
        <v>13.394919168591224</v>
      </c>
      <c r="H32" s="59">
        <v>224</v>
      </c>
      <c r="I32" s="69">
        <f t="shared" si="9"/>
        <v>51.732101616628178</v>
      </c>
      <c r="J32" s="59">
        <v>151</v>
      </c>
      <c r="K32" s="69">
        <f t="shared" si="10"/>
        <v>34.872979214780599</v>
      </c>
      <c r="L32" s="59">
        <v>138</v>
      </c>
      <c r="M32" s="69">
        <f t="shared" si="11"/>
        <v>91.390728476821195</v>
      </c>
      <c r="N32" s="59">
        <f t="shared" si="12"/>
        <v>420</v>
      </c>
      <c r="O32" s="69">
        <f t="shared" si="13"/>
        <v>96.997690531177824</v>
      </c>
      <c r="P32" s="92">
        <v>339</v>
      </c>
      <c r="Q32" s="92">
        <v>10</v>
      </c>
      <c r="R32" s="92">
        <v>0</v>
      </c>
      <c r="S32" s="59">
        <v>3.3</v>
      </c>
      <c r="T32" s="69">
        <v>5.8</v>
      </c>
      <c r="U32" s="59">
        <v>42</v>
      </c>
      <c r="V32" s="69">
        <v>14.5</v>
      </c>
      <c r="W32" s="69"/>
    </row>
    <row r="33" spans="1:23" s="15" customFormat="1" ht="30" x14ac:dyDescent="0.25">
      <c r="A33" s="86">
        <v>9</v>
      </c>
      <c r="B33" s="91" t="s">
        <v>75</v>
      </c>
      <c r="C33" s="59"/>
      <c r="D33" s="59"/>
      <c r="E33" s="69"/>
      <c r="F33" s="59"/>
      <c r="G33" s="69"/>
      <c r="H33" s="59"/>
      <c r="I33" s="69"/>
      <c r="J33" s="59"/>
      <c r="K33" s="69"/>
      <c r="L33" s="59"/>
      <c r="M33" s="69"/>
      <c r="N33" s="59"/>
      <c r="O33" s="69"/>
      <c r="P33" s="92">
        <f>Q33+R33</f>
        <v>0</v>
      </c>
      <c r="Q33" s="92"/>
      <c r="R33" s="92"/>
      <c r="S33" s="69"/>
      <c r="T33" s="69"/>
      <c r="U33" s="59"/>
      <c r="V33" s="59"/>
      <c r="W33" s="69"/>
    </row>
    <row r="34" spans="1:23" s="15" customFormat="1" x14ac:dyDescent="0.25">
      <c r="A34" s="86">
        <v>10</v>
      </c>
      <c r="B34" s="91" t="s">
        <v>76</v>
      </c>
      <c r="C34" s="59">
        <v>2076</v>
      </c>
      <c r="D34" s="59">
        <v>756</v>
      </c>
      <c r="E34" s="69">
        <f t="shared" ref="E34:E49" si="14">D34*100/C34</f>
        <v>36.416184971098268</v>
      </c>
      <c r="F34" s="59">
        <v>81</v>
      </c>
      <c r="G34" s="69">
        <f t="shared" ref="G34:G49" si="15">F34*100/D34</f>
        <v>10.714285714285714</v>
      </c>
      <c r="H34" s="59">
        <v>470</v>
      </c>
      <c r="I34" s="69">
        <f t="shared" ref="I34:I49" si="16">H34*100/D34</f>
        <v>62.169312169312171</v>
      </c>
      <c r="J34" s="59">
        <v>205</v>
      </c>
      <c r="K34" s="69">
        <f t="shared" ref="K34:K49" si="17">J34*100/D34</f>
        <v>27.116402116402117</v>
      </c>
      <c r="L34" s="59">
        <f>205</f>
        <v>205</v>
      </c>
      <c r="M34" s="69">
        <f t="shared" ref="M34:M49" si="18">L34*100/J34</f>
        <v>100</v>
      </c>
      <c r="N34" s="59">
        <f t="shared" ref="N34:N43" si="19">F34+H34+L34</f>
        <v>756</v>
      </c>
      <c r="O34" s="69">
        <f t="shared" ref="O34:O43" si="20">N34*100/D34</f>
        <v>100</v>
      </c>
      <c r="P34" s="92">
        <v>618</v>
      </c>
      <c r="Q34" s="92">
        <v>154</v>
      </c>
      <c r="R34" s="92">
        <v>0</v>
      </c>
      <c r="S34" s="59"/>
      <c r="T34" s="69">
        <v>3</v>
      </c>
      <c r="U34" s="59">
        <v>73</v>
      </c>
      <c r="V34" s="59">
        <v>13.9</v>
      </c>
      <c r="W34" s="69"/>
    </row>
    <row r="35" spans="1:23" s="15" customFormat="1" ht="30" x14ac:dyDescent="0.25">
      <c r="A35" s="86">
        <v>11</v>
      </c>
      <c r="B35" s="91" t="s">
        <v>77</v>
      </c>
      <c r="C35" s="59">
        <v>1353</v>
      </c>
      <c r="D35" s="59">
        <v>375</v>
      </c>
      <c r="E35" s="69">
        <f t="shared" si="14"/>
        <v>27.716186252771617</v>
      </c>
      <c r="F35" s="59">
        <v>40</v>
      </c>
      <c r="G35" s="69">
        <f t="shared" si="15"/>
        <v>10.666666666666666</v>
      </c>
      <c r="H35" s="59">
        <v>80</v>
      </c>
      <c r="I35" s="69">
        <f t="shared" si="16"/>
        <v>21.333333333333332</v>
      </c>
      <c r="J35" s="59">
        <v>255</v>
      </c>
      <c r="K35" s="69">
        <f t="shared" si="17"/>
        <v>68</v>
      </c>
      <c r="L35" s="59">
        <v>198</v>
      </c>
      <c r="M35" s="69">
        <f t="shared" si="18"/>
        <v>77.647058823529406</v>
      </c>
      <c r="N35" s="59">
        <f t="shared" si="19"/>
        <v>318</v>
      </c>
      <c r="O35" s="69">
        <f t="shared" si="20"/>
        <v>84.8</v>
      </c>
      <c r="P35" s="92">
        <v>592</v>
      </c>
      <c r="Q35" s="92">
        <v>17</v>
      </c>
      <c r="R35" s="92">
        <v>0</v>
      </c>
      <c r="S35" s="59"/>
      <c r="T35" s="69">
        <v>3.7</v>
      </c>
      <c r="U35" s="59">
        <v>72</v>
      </c>
      <c r="V35" s="59">
        <v>12.3</v>
      </c>
      <c r="W35" s="69"/>
    </row>
    <row r="36" spans="1:23" s="15" customFormat="1" x14ac:dyDescent="0.25">
      <c r="A36" s="86">
        <v>12</v>
      </c>
      <c r="B36" s="91" t="s">
        <v>78</v>
      </c>
      <c r="C36" s="59">
        <v>1066</v>
      </c>
      <c r="D36" s="59">
        <v>311</v>
      </c>
      <c r="E36" s="69">
        <f t="shared" si="14"/>
        <v>29.174484052532833</v>
      </c>
      <c r="F36" s="59">
        <v>28</v>
      </c>
      <c r="G36" s="69">
        <f t="shared" si="15"/>
        <v>9.0032154340836019</v>
      </c>
      <c r="H36" s="59">
        <v>118</v>
      </c>
      <c r="I36" s="69">
        <f t="shared" si="16"/>
        <v>37.942122186495176</v>
      </c>
      <c r="J36" s="59">
        <v>165</v>
      </c>
      <c r="K36" s="69">
        <f t="shared" si="17"/>
        <v>53.054662379421224</v>
      </c>
      <c r="L36" s="59">
        <v>131</v>
      </c>
      <c r="M36" s="69">
        <f t="shared" si="18"/>
        <v>79.393939393939391</v>
      </c>
      <c r="N36" s="59">
        <f t="shared" si="19"/>
        <v>277</v>
      </c>
      <c r="O36" s="69">
        <f t="shared" si="20"/>
        <v>89.067524115755631</v>
      </c>
      <c r="P36" s="92">
        <v>260</v>
      </c>
      <c r="Q36" s="92">
        <v>5</v>
      </c>
      <c r="R36" s="92">
        <v>0</v>
      </c>
      <c r="S36" s="59"/>
      <c r="T36" s="69">
        <v>5.6</v>
      </c>
      <c r="U36" s="59">
        <v>40</v>
      </c>
      <c r="V36" s="59">
        <v>14</v>
      </c>
      <c r="W36" s="69"/>
    </row>
    <row r="37" spans="1:23" s="15" customFormat="1" x14ac:dyDescent="0.25">
      <c r="A37" s="86">
        <v>13</v>
      </c>
      <c r="B37" s="91" t="s">
        <v>79</v>
      </c>
      <c r="C37" s="59">
        <v>1380</v>
      </c>
      <c r="D37" s="59">
        <v>488</v>
      </c>
      <c r="E37" s="69">
        <f t="shared" si="14"/>
        <v>35.362318840579711</v>
      </c>
      <c r="F37" s="59">
        <f>55</f>
        <v>55</v>
      </c>
      <c r="G37" s="69">
        <f t="shared" si="15"/>
        <v>11.270491803278688</v>
      </c>
      <c r="H37" s="59">
        <f>261</f>
        <v>261</v>
      </c>
      <c r="I37" s="69">
        <f t="shared" si="16"/>
        <v>53.483606557377051</v>
      </c>
      <c r="J37" s="59">
        <v>172</v>
      </c>
      <c r="K37" s="69">
        <f t="shared" si="17"/>
        <v>35.245901639344261</v>
      </c>
      <c r="L37" s="59">
        <v>145</v>
      </c>
      <c r="M37" s="69">
        <f t="shared" si="18"/>
        <v>84.302325581395351</v>
      </c>
      <c r="N37" s="59">
        <f t="shared" si="19"/>
        <v>461</v>
      </c>
      <c r="O37" s="69">
        <f t="shared" si="20"/>
        <v>94.467213114754102</v>
      </c>
      <c r="P37" s="92">
        <v>628</v>
      </c>
      <c r="Q37" s="92">
        <v>252</v>
      </c>
      <c r="R37" s="92">
        <v>0</v>
      </c>
      <c r="S37" s="69">
        <v>3.6</v>
      </c>
      <c r="T37" s="59">
        <v>6.4</v>
      </c>
      <c r="U37" s="59">
        <v>78</v>
      </c>
      <c r="V37" s="59">
        <v>17.5</v>
      </c>
      <c r="W37" s="69"/>
    </row>
    <row r="38" spans="1:23" s="15" customFormat="1" x14ac:dyDescent="0.25">
      <c r="A38" s="86">
        <v>14</v>
      </c>
      <c r="B38" s="91" t="s">
        <v>80</v>
      </c>
      <c r="C38" s="59">
        <v>2413</v>
      </c>
      <c r="D38" s="59">
        <v>328</v>
      </c>
      <c r="E38" s="69">
        <f t="shared" si="14"/>
        <v>13.593037712391213</v>
      </c>
      <c r="F38" s="59">
        <v>10</v>
      </c>
      <c r="G38" s="69">
        <f t="shared" si="15"/>
        <v>3.0487804878048781</v>
      </c>
      <c r="H38" s="59">
        <v>118</v>
      </c>
      <c r="I38" s="69">
        <f t="shared" si="16"/>
        <v>35.975609756097562</v>
      </c>
      <c r="J38" s="59">
        <v>200</v>
      </c>
      <c r="K38" s="69">
        <f t="shared" si="17"/>
        <v>60.975609756097562</v>
      </c>
      <c r="L38" s="59">
        <v>155</v>
      </c>
      <c r="M38" s="69">
        <f t="shared" si="18"/>
        <v>77.5</v>
      </c>
      <c r="N38" s="59">
        <f t="shared" si="19"/>
        <v>283</v>
      </c>
      <c r="O38" s="69">
        <f t="shared" si="20"/>
        <v>86.280487804878049</v>
      </c>
      <c r="P38" s="92">
        <v>383</v>
      </c>
      <c r="Q38" s="92">
        <v>346</v>
      </c>
      <c r="R38" s="92"/>
      <c r="S38" s="69"/>
      <c r="T38" s="69">
        <v>5.9</v>
      </c>
      <c r="U38" s="59">
        <v>45</v>
      </c>
      <c r="V38" s="59">
        <v>13.2</v>
      </c>
      <c r="W38" s="69"/>
    </row>
    <row r="39" spans="1:23" s="15" customFormat="1" x14ac:dyDescent="0.25">
      <c r="A39" s="86">
        <v>15</v>
      </c>
      <c r="B39" s="91" t="s">
        <v>81</v>
      </c>
      <c r="C39" s="59">
        <v>1798</v>
      </c>
      <c r="D39" s="59">
        <v>445</v>
      </c>
      <c r="E39" s="69">
        <f t="shared" si="14"/>
        <v>24.749721913236929</v>
      </c>
      <c r="F39" s="59">
        <v>52</v>
      </c>
      <c r="G39" s="69">
        <f t="shared" si="15"/>
        <v>11.685393258426966</v>
      </c>
      <c r="H39" s="59">
        <v>157</v>
      </c>
      <c r="I39" s="69">
        <f t="shared" si="16"/>
        <v>35.280898876404493</v>
      </c>
      <c r="J39" s="59">
        <v>236</v>
      </c>
      <c r="K39" s="69">
        <f t="shared" si="17"/>
        <v>53.033707865168537</v>
      </c>
      <c r="L39" s="59">
        <v>232</v>
      </c>
      <c r="M39" s="69">
        <f t="shared" si="18"/>
        <v>98.305084745762713</v>
      </c>
      <c r="N39" s="59">
        <f t="shared" si="19"/>
        <v>441</v>
      </c>
      <c r="O39" s="69">
        <f t="shared" si="20"/>
        <v>99.101123595505612</v>
      </c>
      <c r="P39" s="92">
        <v>594</v>
      </c>
      <c r="Q39" s="92">
        <v>5</v>
      </c>
      <c r="R39" s="92">
        <v>4</v>
      </c>
      <c r="S39" s="59">
        <v>3.3</v>
      </c>
      <c r="T39" s="59">
        <v>5.0999999999999996</v>
      </c>
      <c r="U39" s="59">
        <v>59</v>
      </c>
      <c r="V39" s="59">
        <v>18.600000000000001</v>
      </c>
      <c r="W39" s="69"/>
    </row>
    <row r="40" spans="1:23" s="15" customFormat="1" x14ac:dyDescent="0.25">
      <c r="A40" s="86">
        <v>16</v>
      </c>
      <c r="B40" s="91" t="s">
        <v>82</v>
      </c>
      <c r="C40" s="59">
        <v>958</v>
      </c>
      <c r="D40" s="59">
        <v>550</v>
      </c>
      <c r="E40" s="69">
        <f t="shared" si="14"/>
        <v>57.411273486430062</v>
      </c>
      <c r="F40" s="59">
        <v>72</v>
      </c>
      <c r="G40" s="69">
        <f t="shared" si="15"/>
        <v>13.090909090909092</v>
      </c>
      <c r="H40" s="59">
        <v>286</v>
      </c>
      <c r="I40" s="69">
        <f t="shared" si="16"/>
        <v>52</v>
      </c>
      <c r="J40" s="59">
        <v>192</v>
      </c>
      <c r="K40" s="69">
        <f t="shared" si="17"/>
        <v>34.909090909090907</v>
      </c>
      <c r="L40" s="59">
        <v>157</v>
      </c>
      <c r="M40" s="69">
        <f t="shared" si="18"/>
        <v>81.770833333333329</v>
      </c>
      <c r="N40" s="59">
        <f t="shared" si="19"/>
        <v>515</v>
      </c>
      <c r="O40" s="69">
        <f t="shared" si="20"/>
        <v>93.63636363636364</v>
      </c>
      <c r="P40" s="92">
        <v>475</v>
      </c>
      <c r="Q40" s="92">
        <v>0</v>
      </c>
      <c r="R40" s="92">
        <v>0</v>
      </c>
      <c r="S40" s="59"/>
      <c r="T40" s="59"/>
      <c r="U40" s="59">
        <v>80</v>
      </c>
      <c r="V40" s="59">
        <v>13.9</v>
      </c>
      <c r="W40" s="69"/>
    </row>
    <row r="41" spans="1:23" s="15" customFormat="1" x14ac:dyDescent="0.25">
      <c r="A41" s="86">
        <v>17</v>
      </c>
      <c r="B41" s="91" t="s">
        <v>83</v>
      </c>
      <c r="C41" s="59">
        <v>2344</v>
      </c>
      <c r="D41" s="59">
        <v>781</v>
      </c>
      <c r="E41" s="69">
        <f t="shared" si="14"/>
        <v>33.31911262798635</v>
      </c>
      <c r="F41" s="59">
        <v>103</v>
      </c>
      <c r="G41" s="69">
        <f t="shared" si="15"/>
        <v>13.188220230473751</v>
      </c>
      <c r="H41" s="59">
        <v>352</v>
      </c>
      <c r="I41" s="69">
        <f t="shared" si="16"/>
        <v>45.070422535211264</v>
      </c>
      <c r="J41" s="59">
        <v>326</v>
      </c>
      <c r="K41" s="69">
        <f t="shared" si="17"/>
        <v>41.741357234314982</v>
      </c>
      <c r="L41" s="59">
        <v>314</v>
      </c>
      <c r="M41" s="69">
        <f t="shared" si="18"/>
        <v>96.319018404907979</v>
      </c>
      <c r="N41" s="59">
        <f t="shared" si="19"/>
        <v>769</v>
      </c>
      <c r="O41" s="69">
        <f t="shared" si="20"/>
        <v>98.463508322663259</v>
      </c>
      <c r="P41" s="92">
        <v>673</v>
      </c>
      <c r="Q41" s="92">
        <v>4</v>
      </c>
      <c r="R41" s="92">
        <v>9</v>
      </c>
      <c r="S41" s="59">
        <v>2.2999999999999998</v>
      </c>
      <c r="T41" s="59">
        <v>2.8</v>
      </c>
      <c r="U41" s="59">
        <v>68</v>
      </c>
      <c r="V41" s="59">
        <v>17</v>
      </c>
      <c r="W41" s="69"/>
    </row>
    <row r="42" spans="1:23" s="15" customFormat="1" x14ac:dyDescent="0.25">
      <c r="A42" s="86">
        <v>18</v>
      </c>
      <c r="B42" s="91" t="s">
        <v>84</v>
      </c>
      <c r="C42" s="59">
        <v>2373</v>
      </c>
      <c r="D42" s="59">
        <v>644</v>
      </c>
      <c r="E42" s="69">
        <f t="shared" si="14"/>
        <v>27.138643067846608</v>
      </c>
      <c r="F42" s="59">
        <v>50</v>
      </c>
      <c r="G42" s="69">
        <f t="shared" si="15"/>
        <v>7.7639751552795033</v>
      </c>
      <c r="H42" s="59">
        <v>295</v>
      </c>
      <c r="I42" s="69">
        <f t="shared" si="16"/>
        <v>45.807453416149066</v>
      </c>
      <c r="J42" s="59">
        <v>299</v>
      </c>
      <c r="K42" s="69">
        <f t="shared" si="17"/>
        <v>46.428571428571431</v>
      </c>
      <c r="L42" s="59">
        <v>244</v>
      </c>
      <c r="M42" s="69">
        <f t="shared" si="18"/>
        <v>81.605351170568568</v>
      </c>
      <c r="N42" s="59">
        <f t="shared" si="19"/>
        <v>589</v>
      </c>
      <c r="O42" s="69">
        <f t="shared" si="20"/>
        <v>91.459627329192543</v>
      </c>
      <c r="P42" s="92">
        <v>605</v>
      </c>
      <c r="Q42" s="92">
        <v>29</v>
      </c>
      <c r="R42" s="92">
        <v>0</v>
      </c>
      <c r="S42" s="59"/>
      <c r="T42" s="59">
        <v>5.4</v>
      </c>
      <c r="U42" s="59">
        <v>81</v>
      </c>
      <c r="V42" s="69">
        <v>17.399999999999999</v>
      </c>
      <c r="W42" s="69"/>
    </row>
    <row r="43" spans="1:23" s="15" customFormat="1" x14ac:dyDescent="0.25">
      <c r="A43" s="86">
        <v>19</v>
      </c>
      <c r="B43" s="91" t="s">
        <v>85</v>
      </c>
      <c r="C43" s="59">
        <v>1316</v>
      </c>
      <c r="D43" s="59">
        <v>461</v>
      </c>
      <c r="E43" s="69">
        <f t="shared" si="14"/>
        <v>35.030395136778118</v>
      </c>
      <c r="F43" s="59">
        <v>58</v>
      </c>
      <c r="G43" s="69">
        <f t="shared" si="15"/>
        <v>12.581344902386117</v>
      </c>
      <c r="H43" s="59">
        <v>243</v>
      </c>
      <c r="I43" s="69">
        <f t="shared" si="16"/>
        <v>52.711496746203906</v>
      </c>
      <c r="J43" s="59">
        <v>160</v>
      </c>
      <c r="K43" s="69">
        <f t="shared" si="17"/>
        <v>34.70715835140998</v>
      </c>
      <c r="L43" s="59">
        <v>160</v>
      </c>
      <c r="M43" s="69">
        <f t="shared" si="18"/>
        <v>100</v>
      </c>
      <c r="N43" s="59">
        <f t="shared" si="19"/>
        <v>461</v>
      </c>
      <c r="O43" s="69">
        <f t="shared" si="20"/>
        <v>100</v>
      </c>
      <c r="P43" s="92">
        <f>Q43+R43</f>
        <v>661</v>
      </c>
      <c r="Q43" s="92">
        <v>661</v>
      </c>
      <c r="R43" s="92">
        <v>0</v>
      </c>
      <c r="S43" s="59">
        <v>0</v>
      </c>
      <c r="T43" s="59">
        <v>5.6</v>
      </c>
      <c r="U43" s="59">
        <v>52</v>
      </c>
      <c r="V43" s="59">
        <v>17.5</v>
      </c>
      <c r="W43" s="69"/>
    </row>
    <row r="44" spans="1:23" s="15" customFormat="1" ht="30" x14ac:dyDescent="0.25">
      <c r="A44" s="86">
        <v>20</v>
      </c>
      <c r="B44" s="91" t="s">
        <v>86</v>
      </c>
      <c r="C44" s="59">
        <v>1323</v>
      </c>
      <c r="D44" s="59">
        <v>148</v>
      </c>
      <c r="E44" s="69">
        <f t="shared" si="14"/>
        <v>11.186696900982616</v>
      </c>
      <c r="F44" s="59">
        <v>32</v>
      </c>
      <c r="G44" s="69">
        <f t="shared" si="15"/>
        <v>21.621621621621621</v>
      </c>
      <c r="H44" s="59">
        <v>20</v>
      </c>
      <c r="I44" s="69">
        <f t="shared" si="16"/>
        <v>13.513513513513514</v>
      </c>
      <c r="J44" s="59">
        <v>96</v>
      </c>
      <c r="K44" s="69">
        <f t="shared" si="17"/>
        <v>64.86486486486487</v>
      </c>
      <c r="L44" s="59">
        <v>33</v>
      </c>
      <c r="M44" s="69">
        <f t="shared" si="18"/>
        <v>34.375</v>
      </c>
      <c r="N44" s="59">
        <v>85</v>
      </c>
      <c r="O44" s="69">
        <v>57.4</v>
      </c>
      <c r="P44" s="92">
        <v>195</v>
      </c>
      <c r="Q44" s="92">
        <v>0</v>
      </c>
      <c r="R44" s="92">
        <v>0</v>
      </c>
      <c r="S44" s="59"/>
      <c r="T44" s="59"/>
      <c r="U44" s="59">
        <v>27</v>
      </c>
      <c r="V44" s="59">
        <v>11.6</v>
      </c>
      <c r="W44" s="69"/>
    </row>
    <row r="45" spans="1:23" s="15" customFormat="1" x14ac:dyDescent="0.25">
      <c r="A45" s="86">
        <v>21</v>
      </c>
      <c r="B45" s="91" t="s">
        <v>87</v>
      </c>
      <c r="C45" s="59">
        <v>982</v>
      </c>
      <c r="D45" s="59">
        <v>595</v>
      </c>
      <c r="E45" s="69">
        <f t="shared" si="14"/>
        <v>60.590631364562121</v>
      </c>
      <c r="F45" s="59">
        <v>77</v>
      </c>
      <c r="G45" s="69">
        <f t="shared" si="15"/>
        <v>12.941176470588236</v>
      </c>
      <c r="H45" s="59">
        <v>355</v>
      </c>
      <c r="I45" s="69">
        <f t="shared" si="16"/>
        <v>59.663865546218489</v>
      </c>
      <c r="J45" s="59">
        <v>163</v>
      </c>
      <c r="K45" s="69">
        <f t="shared" si="17"/>
        <v>27.394957983193276</v>
      </c>
      <c r="L45" s="59">
        <v>136</v>
      </c>
      <c r="M45" s="69">
        <f t="shared" si="18"/>
        <v>83.435582822085891</v>
      </c>
      <c r="N45" s="59">
        <f>F45+H45+L45</f>
        <v>568</v>
      </c>
      <c r="O45" s="69">
        <f t="shared" ref="O45:O49" si="21">N45*100/D45</f>
        <v>95.462184873949582</v>
      </c>
      <c r="P45" s="92">
        <v>752</v>
      </c>
      <c r="Q45" s="92"/>
      <c r="R45" s="92">
        <v>20</v>
      </c>
      <c r="S45" s="59"/>
      <c r="T45" s="59"/>
      <c r="U45" s="59">
        <v>31</v>
      </c>
      <c r="V45" s="59">
        <v>20</v>
      </c>
      <c r="W45" s="69"/>
    </row>
    <row r="46" spans="1:23" s="15" customFormat="1" x14ac:dyDescent="0.25">
      <c r="A46" s="86">
        <v>22</v>
      </c>
      <c r="B46" s="91" t="s">
        <v>88</v>
      </c>
      <c r="C46" s="59">
        <v>1008</v>
      </c>
      <c r="D46" s="59">
        <v>257</v>
      </c>
      <c r="E46" s="69">
        <f t="shared" si="14"/>
        <v>25.496031746031747</v>
      </c>
      <c r="F46" s="59">
        <v>51</v>
      </c>
      <c r="G46" s="69">
        <f t="shared" si="15"/>
        <v>19.844357976653697</v>
      </c>
      <c r="H46" s="59">
        <v>56</v>
      </c>
      <c r="I46" s="69">
        <f t="shared" si="16"/>
        <v>21.789883268482491</v>
      </c>
      <c r="J46" s="59">
        <v>150</v>
      </c>
      <c r="K46" s="69">
        <f t="shared" si="17"/>
        <v>58.365758754863812</v>
      </c>
      <c r="L46" s="59">
        <v>121</v>
      </c>
      <c r="M46" s="69">
        <f t="shared" si="18"/>
        <v>80.666666666666671</v>
      </c>
      <c r="N46" s="59">
        <f>F46+H46+L46</f>
        <v>228</v>
      </c>
      <c r="O46" s="69">
        <f t="shared" si="21"/>
        <v>88.715953307392994</v>
      </c>
      <c r="P46" s="92">
        <v>608</v>
      </c>
      <c r="Q46" s="92"/>
      <c r="R46" s="92">
        <v>13</v>
      </c>
      <c r="S46" s="69">
        <v>3.1</v>
      </c>
      <c r="T46" s="59">
        <v>4.5999999999999996</v>
      </c>
      <c r="U46" s="59">
        <v>55</v>
      </c>
      <c r="V46" s="59">
        <v>19</v>
      </c>
      <c r="W46" s="69"/>
    </row>
    <row r="47" spans="1:23" s="15" customFormat="1" ht="30" x14ac:dyDescent="0.25">
      <c r="A47" s="86">
        <v>23</v>
      </c>
      <c r="B47" s="91" t="s">
        <v>89</v>
      </c>
      <c r="C47" s="59">
        <v>1279</v>
      </c>
      <c r="D47" s="59">
        <v>68</v>
      </c>
      <c r="E47" s="69">
        <f t="shared" si="14"/>
        <v>5.3166536356528535</v>
      </c>
      <c r="F47" s="59">
        <v>3</v>
      </c>
      <c r="G47" s="69">
        <f t="shared" si="15"/>
        <v>4.4117647058823533</v>
      </c>
      <c r="H47" s="59">
        <v>3</v>
      </c>
      <c r="I47" s="69">
        <f t="shared" si="16"/>
        <v>4.4117647058823533</v>
      </c>
      <c r="J47" s="59">
        <v>62</v>
      </c>
      <c r="K47" s="69">
        <f t="shared" si="17"/>
        <v>91.17647058823529</v>
      </c>
      <c r="L47" s="59">
        <v>51</v>
      </c>
      <c r="M47" s="69">
        <f t="shared" si="18"/>
        <v>82.258064516129039</v>
      </c>
      <c r="N47" s="59">
        <f>F47+H47+L47</f>
        <v>57</v>
      </c>
      <c r="O47" s="69">
        <f t="shared" si="21"/>
        <v>83.82352941176471</v>
      </c>
      <c r="P47" s="92">
        <v>190</v>
      </c>
      <c r="Q47" s="92">
        <v>1</v>
      </c>
      <c r="R47" s="92">
        <v>53</v>
      </c>
      <c r="S47" s="59"/>
      <c r="T47" s="59"/>
      <c r="U47" s="59">
        <v>18</v>
      </c>
      <c r="V47" s="59">
        <v>17.3</v>
      </c>
      <c r="W47" s="69"/>
    </row>
    <row r="48" spans="1:23" s="15" customFormat="1" x14ac:dyDescent="0.25">
      <c r="A48" s="86">
        <v>24</v>
      </c>
      <c r="B48" s="91" t="s">
        <v>90</v>
      </c>
      <c r="C48" s="59">
        <v>1026</v>
      </c>
      <c r="D48" s="59">
        <v>534</v>
      </c>
      <c r="E48" s="69">
        <f t="shared" si="14"/>
        <v>52.046783625730995</v>
      </c>
      <c r="F48" s="59">
        <v>65</v>
      </c>
      <c r="G48" s="69">
        <f t="shared" si="15"/>
        <v>12.172284644194757</v>
      </c>
      <c r="H48" s="59">
        <v>280</v>
      </c>
      <c r="I48" s="69">
        <f t="shared" si="16"/>
        <v>52.434456928838948</v>
      </c>
      <c r="J48" s="59">
        <v>189</v>
      </c>
      <c r="K48" s="69">
        <f t="shared" si="17"/>
        <v>35.393258426966291</v>
      </c>
      <c r="L48" s="59">
        <f>174</f>
        <v>174</v>
      </c>
      <c r="M48" s="69">
        <f t="shared" si="18"/>
        <v>92.063492063492063</v>
      </c>
      <c r="N48" s="59">
        <f>F48+H48+L48</f>
        <v>519</v>
      </c>
      <c r="O48" s="69">
        <f t="shared" si="21"/>
        <v>97.19101123595506</v>
      </c>
      <c r="P48" s="92">
        <v>664</v>
      </c>
      <c r="Q48" s="92">
        <v>0</v>
      </c>
      <c r="R48" s="92">
        <v>25</v>
      </c>
      <c r="S48" s="59"/>
      <c r="T48" s="69">
        <v>5.3</v>
      </c>
      <c r="U48" s="59">
        <v>50</v>
      </c>
      <c r="V48" s="69">
        <v>19.5</v>
      </c>
      <c r="W48" s="69"/>
    </row>
    <row r="49" spans="1:23" s="15" customFormat="1" ht="30" x14ac:dyDescent="0.25">
      <c r="A49" s="86">
        <v>25</v>
      </c>
      <c r="B49" s="93" t="s">
        <v>91</v>
      </c>
      <c r="C49" s="94">
        <v>517</v>
      </c>
      <c r="D49" s="94">
        <v>290</v>
      </c>
      <c r="E49" s="95">
        <f t="shared" si="14"/>
        <v>56.092843326885877</v>
      </c>
      <c r="F49" s="94">
        <v>38</v>
      </c>
      <c r="G49" s="95">
        <f t="shared" si="15"/>
        <v>13.103448275862069</v>
      </c>
      <c r="H49" s="94">
        <v>125</v>
      </c>
      <c r="I49" s="95">
        <f t="shared" si="16"/>
        <v>43.103448275862071</v>
      </c>
      <c r="J49" s="94">
        <v>127</v>
      </c>
      <c r="K49" s="95">
        <f t="shared" si="17"/>
        <v>43.793103448275865</v>
      </c>
      <c r="L49" s="94">
        <v>109</v>
      </c>
      <c r="M49" s="95">
        <f t="shared" si="18"/>
        <v>85.826771653543304</v>
      </c>
      <c r="N49" s="94">
        <f>F49+H49+L49</f>
        <v>272</v>
      </c>
      <c r="O49" s="95">
        <f t="shared" si="21"/>
        <v>93.793103448275858</v>
      </c>
      <c r="P49" s="96">
        <v>321</v>
      </c>
      <c r="Q49" s="96">
        <v>0</v>
      </c>
      <c r="R49" s="96">
        <v>0</v>
      </c>
      <c r="S49" s="94">
        <v>4</v>
      </c>
      <c r="T49" s="94">
        <v>5.0999999999999996</v>
      </c>
      <c r="U49" s="94">
        <v>31</v>
      </c>
      <c r="V49" s="94">
        <v>14</v>
      </c>
      <c r="W49" s="95"/>
    </row>
    <row r="50" spans="1:23" s="15" customFormat="1" x14ac:dyDescent="0.25">
      <c r="A50" s="84"/>
      <c r="B50" s="33" t="s">
        <v>92</v>
      </c>
      <c r="C50" s="33">
        <f>SUM(C25:C49)</f>
        <v>34154</v>
      </c>
      <c r="D50" s="33">
        <f>SUM(D25:D49)</f>
        <v>11119</v>
      </c>
      <c r="E50" s="85">
        <f>D50*100/C50</f>
        <v>32.555483984306377</v>
      </c>
      <c r="F50" s="33">
        <f>SUM(F25:F49)</f>
        <v>1306</v>
      </c>
      <c r="G50" s="85">
        <f>F50*100/D50</f>
        <v>11.745660580987499</v>
      </c>
      <c r="H50" s="33">
        <f>SUM(H25:H49)</f>
        <v>5075</v>
      </c>
      <c r="I50" s="85">
        <f>H50*100/D50</f>
        <v>45.642593758431516</v>
      </c>
      <c r="J50" s="33">
        <f>SUM(J25:J49)</f>
        <v>4738</v>
      </c>
      <c r="K50" s="85">
        <f>J50*100/D50</f>
        <v>42.611745660580986</v>
      </c>
      <c r="L50" s="33">
        <f>SUM(L25:L49)</f>
        <v>4054</v>
      </c>
      <c r="M50" s="85">
        <f>L50*100/J50</f>
        <v>85.56352891515408</v>
      </c>
      <c r="N50" s="33">
        <f>SUM(N25:N49)</f>
        <v>10435</v>
      </c>
      <c r="O50" s="85">
        <f>N50*100/D50</f>
        <v>93.848367658962133</v>
      </c>
      <c r="P50" s="33">
        <f>SUM(P25:P49)</f>
        <v>12982</v>
      </c>
      <c r="Q50" s="33">
        <f>SUM(Q25:Q49)</f>
        <v>2609</v>
      </c>
      <c r="R50" s="33">
        <f>SUM(R25:R49)</f>
        <v>195</v>
      </c>
      <c r="S50" s="33">
        <v>3.5</v>
      </c>
      <c r="T50" s="33">
        <v>5.0999999999999996</v>
      </c>
      <c r="U50" s="33">
        <f>SUM(U25:U49)</f>
        <v>1385</v>
      </c>
      <c r="V50" s="33">
        <v>15.5</v>
      </c>
      <c r="W50" s="33">
        <f>SUM(W25:W49)</f>
        <v>0</v>
      </c>
    </row>
    <row r="51" spans="1:23" s="15" customFormat="1" x14ac:dyDescent="0.25">
      <c r="A51" s="83"/>
      <c r="B51" s="36"/>
      <c r="C51" s="36"/>
      <c r="D51" s="36"/>
      <c r="E51" s="97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 s="15" customFormat="1" x14ac:dyDescent="0.25">
      <c r="A52" s="83"/>
      <c r="B52" s="36" t="s">
        <v>242</v>
      </c>
      <c r="C52" s="36"/>
      <c r="D52" s="36"/>
      <c r="E52" s="97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 s="5" customFormat="1" ht="18" customHeight="1" x14ac:dyDescent="0.25">
      <c r="A53" s="83">
        <v>1</v>
      </c>
      <c r="B53" s="98" t="s">
        <v>93</v>
      </c>
      <c r="C53" s="73">
        <v>711</v>
      </c>
      <c r="D53" s="128"/>
      <c r="E53" s="129"/>
      <c r="F53" s="39"/>
      <c r="G53" s="129"/>
      <c r="H53" s="39"/>
      <c r="I53" s="129"/>
      <c r="J53" s="39"/>
      <c r="K53" s="129"/>
      <c r="L53" s="39"/>
      <c r="M53" s="129"/>
      <c r="N53" s="39"/>
      <c r="O53" s="130"/>
      <c r="P53" s="39"/>
      <c r="Q53" s="39"/>
      <c r="R53" s="39"/>
      <c r="S53" s="39"/>
      <c r="T53" s="39"/>
      <c r="U53" s="39"/>
      <c r="V53" s="39"/>
      <c r="W53" s="39"/>
    </row>
    <row r="54" spans="1:23" s="5" customFormat="1" ht="18" customHeight="1" x14ac:dyDescent="0.25">
      <c r="A54" s="83">
        <v>2</v>
      </c>
      <c r="B54" s="98" t="s">
        <v>94</v>
      </c>
      <c r="C54" s="73">
        <v>1007</v>
      </c>
      <c r="D54" s="128">
        <v>385</v>
      </c>
      <c r="E54" s="130" t="s">
        <v>95</v>
      </c>
      <c r="F54" s="39">
        <v>51</v>
      </c>
      <c r="G54" s="129">
        <v>13.24</v>
      </c>
      <c r="H54" s="39">
        <v>105</v>
      </c>
      <c r="I54" s="129">
        <v>27.27</v>
      </c>
      <c r="J54" s="129">
        <v>229</v>
      </c>
      <c r="K54" s="129">
        <v>59.48</v>
      </c>
      <c r="L54" s="39">
        <v>229</v>
      </c>
      <c r="M54" s="129">
        <v>100</v>
      </c>
      <c r="N54" s="39">
        <f>F54+H54+L54</f>
        <v>385</v>
      </c>
      <c r="O54" s="131" t="s">
        <v>96</v>
      </c>
      <c r="P54" s="39">
        <v>889</v>
      </c>
      <c r="Q54" s="39">
        <v>208</v>
      </c>
      <c r="R54" s="39">
        <v>5</v>
      </c>
      <c r="S54" s="39">
        <v>2.84</v>
      </c>
      <c r="T54" s="39">
        <v>4.51</v>
      </c>
      <c r="U54" s="39">
        <v>83.76</v>
      </c>
      <c r="V54" s="39">
        <v>12.38</v>
      </c>
      <c r="W54" s="39"/>
    </row>
    <row r="55" spans="1:23" s="5" customFormat="1" x14ac:dyDescent="0.25">
      <c r="A55" s="83">
        <v>3</v>
      </c>
      <c r="B55" s="98" t="s">
        <v>97</v>
      </c>
      <c r="C55" s="73">
        <v>1532</v>
      </c>
      <c r="D55" s="128">
        <v>614</v>
      </c>
      <c r="E55" s="130" t="s">
        <v>98</v>
      </c>
      <c r="F55" s="39">
        <v>141</v>
      </c>
      <c r="G55" s="129">
        <v>22.96</v>
      </c>
      <c r="H55" s="39">
        <v>238</v>
      </c>
      <c r="I55" s="129">
        <v>38.76</v>
      </c>
      <c r="J55" s="39">
        <v>235</v>
      </c>
      <c r="K55" s="129">
        <v>38.270000000000003</v>
      </c>
      <c r="L55" s="39">
        <v>159</v>
      </c>
      <c r="M55" s="129">
        <v>67.66</v>
      </c>
      <c r="N55" s="39">
        <f t="shared" ref="N55:N66" si="22">F55+H55+L55</f>
        <v>538</v>
      </c>
      <c r="O55" s="130" t="s">
        <v>99</v>
      </c>
      <c r="P55" s="39">
        <v>308</v>
      </c>
      <c r="Q55" s="39">
        <v>12</v>
      </c>
      <c r="R55" s="39">
        <v>17</v>
      </c>
      <c r="S55" s="39">
        <v>2.15</v>
      </c>
      <c r="T55" s="39">
        <v>4.5599999999999996</v>
      </c>
      <c r="U55" s="39">
        <v>76.02</v>
      </c>
      <c r="V55" s="39">
        <v>13.04</v>
      </c>
      <c r="W55" s="39"/>
    </row>
    <row r="56" spans="1:23" s="5" customFormat="1" ht="19.5" customHeight="1" x14ac:dyDescent="0.25">
      <c r="A56" s="83">
        <v>4</v>
      </c>
      <c r="B56" s="98" t="s">
        <v>100</v>
      </c>
      <c r="C56" s="73">
        <v>759</v>
      </c>
      <c r="D56" s="128">
        <v>480</v>
      </c>
      <c r="E56" s="130" t="s">
        <v>101</v>
      </c>
      <c r="F56" s="39">
        <v>70</v>
      </c>
      <c r="G56" s="129">
        <v>14.58</v>
      </c>
      <c r="H56" s="39">
        <v>101</v>
      </c>
      <c r="I56" s="129">
        <v>21.04</v>
      </c>
      <c r="J56" s="39">
        <v>309</v>
      </c>
      <c r="K56" s="129">
        <v>64</v>
      </c>
      <c r="L56" s="39">
        <v>309</v>
      </c>
      <c r="M56" s="129">
        <v>100</v>
      </c>
      <c r="N56" s="39">
        <f t="shared" si="22"/>
        <v>480</v>
      </c>
      <c r="O56" s="130" t="s">
        <v>96</v>
      </c>
      <c r="P56" s="39">
        <v>561</v>
      </c>
      <c r="Q56" s="39">
        <v>240</v>
      </c>
      <c r="R56" s="39"/>
      <c r="S56" s="39">
        <v>2.54</v>
      </c>
      <c r="T56" s="39">
        <v>4.63</v>
      </c>
      <c r="U56" s="39">
        <v>63.98</v>
      </c>
      <c r="V56" s="39">
        <v>10.65</v>
      </c>
      <c r="W56" s="39"/>
    </row>
    <row r="57" spans="1:23" s="5" customFormat="1" ht="15.75" customHeight="1" x14ac:dyDescent="0.25">
      <c r="A57" s="83">
        <v>5</v>
      </c>
      <c r="B57" s="98" t="s">
        <v>102</v>
      </c>
      <c r="C57" s="73">
        <v>1317</v>
      </c>
      <c r="D57" s="128">
        <v>507</v>
      </c>
      <c r="E57" s="130" t="s">
        <v>103</v>
      </c>
      <c r="F57" s="39">
        <v>47</v>
      </c>
      <c r="G57" s="129">
        <v>9.1999999999999993</v>
      </c>
      <c r="H57" s="39">
        <v>255</v>
      </c>
      <c r="I57" s="129">
        <v>50.29</v>
      </c>
      <c r="J57" s="39">
        <v>205</v>
      </c>
      <c r="K57" s="129">
        <v>80.39</v>
      </c>
      <c r="L57" s="39">
        <v>169</v>
      </c>
      <c r="M57" s="129">
        <v>82.4</v>
      </c>
      <c r="N57" s="39">
        <f t="shared" si="22"/>
        <v>471</v>
      </c>
      <c r="O57" s="130" t="s">
        <v>104</v>
      </c>
      <c r="P57" s="39">
        <v>383</v>
      </c>
      <c r="Q57" s="39">
        <v>66</v>
      </c>
      <c r="R57" s="39">
        <v>7</v>
      </c>
      <c r="S57" s="39">
        <v>2.4</v>
      </c>
      <c r="T57" s="39">
        <v>4.5599999999999996</v>
      </c>
      <c r="U57" s="39">
        <v>56</v>
      </c>
      <c r="V57" s="39">
        <v>14.48</v>
      </c>
      <c r="W57" s="39"/>
    </row>
    <row r="58" spans="1:23" s="5" customFormat="1" ht="15.75" customHeight="1" x14ac:dyDescent="0.25">
      <c r="A58" s="83">
        <v>6</v>
      </c>
      <c r="B58" s="98" t="s">
        <v>105</v>
      </c>
      <c r="C58" s="73">
        <v>942</v>
      </c>
      <c r="D58" s="128">
        <v>339</v>
      </c>
      <c r="E58" s="130" t="s">
        <v>106</v>
      </c>
      <c r="F58" s="39">
        <v>45</v>
      </c>
      <c r="G58" s="129">
        <v>13.27</v>
      </c>
      <c r="H58" s="39">
        <v>64</v>
      </c>
      <c r="I58" s="129">
        <v>18.87</v>
      </c>
      <c r="J58" s="39">
        <v>230</v>
      </c>
      <c r="K58" s="129">
        <v>67.84</v>
      </c>
      <c r="L58" s="39">
        <v>226</v>
      </c>
      <c r="M58" s="129">
        <v>98.26</v>
      </c>
      <c r="N58" s="39">
        <f t="shared" si="22"/>
        <v>335</v>
      </c>
      <c r="O58" s="130" t="s">
        <v>107</v>
      </c>
      <c r="P58" s="39">
        <v>897</v>
      </c>
      <c r="Q58" s="39">
        <v>192</v>
      </c>
      <c r="R58" s="39">
        <v>9</v>
      </c>
      <c r="S58" s="39">
        <v>3.2</v>
      </c>
      <c r="T58" s="39">
        <v>4.87</v>
      </c>
      <c r="U58" s="39">
        <v>79</v>
      </c>
      <c r="V58" s="39">
        <v>8.5299999999999994</v>
      </c>
      <c r="W58" s="39"/>
    </row>
    <row r="59" spans="1:23" s="5" customFormat="1" ht="15.75" customHeight="1" x14ac:dyDescent="0.25">
      <c r="A59" s="83">
        <v>7</v>
      </c>
      <c r="B59" s="98" t="s">
        <v>108</v>
      </c>
      <c r="C59" s="73">
        <v>784</v>
      </c>
      <c r="D59" s="128">
        <v>365</v>
      </c>
      <c r="E59" s="130" t="s">
        <v>109</v>
      </c>
      <c r="F59" s="39">
        <v>58</v>
      </c>
      <c r="G59" s="129">
        <v>15.89</v>
      </c>
      <c r="H59" s="39">
        <v>123</v>
      </c>
      <c r="I59" s="129">
        <v>33.69</v>
      </c>
      <c r="J59" s="39">
        <v>184</v>
      </c>
      <c r="K59" s="129">
        <v>50.41</v>
      </c>
      <c r="L59" s="39">
        <v>182</v>
      </c>
      <c r="M59" s="129">
        <v>98.91</v>
      </c>
      <c r="N59" s="39">
        <f t="shared" si="22"/>
        <v>363</v>
      </c>
      <c r="O59" s="130" t="s">
        <v>110</v>
      </c>
      <c r="P59" s="39">
        <v>655</v>
      </c>
      <c r="Q59" s="39">
        <v>355</v>
      </c>
      <c r="R59" s="39"/>
      <c r="S59" s="39">
        <v>3.08</v>
      </c>
      <c r="T59" s="39">
        <v>4.78</v>
      </c>
      <c r="U59" s="39">
        <v>89.31</v>
      </c>
      <c r="V59" s="39">
        <v>10.87</v>
      </c>
      <c r="W59" s="39"/>
    </row>
    <row r="60" spans="1:23" s="5" customFormat="1" ht="15.75" customHeight="1" x14ac:dyDescent="0.25">
      <c r="A60" s="83">
        <v>8</v>
      </c>
      <c r="B60" s="98" t="s">
        <v>111</v>
      </c>
      <c r="C60" s="73">
        <v>685</v>
      </c>
      <c r="D60" s="128"/>
      <c r="E60" s="130"/>
      <c r="F60" s="39"/>
      <c r="G60" s="129"/>
      <c r="H60" s="39"/>
      <c r="I60" s="129"/>
      <c r="J60" s="39"/>
      <c r="K60" s="129"/>
      <c r="L60" s="39"/>
      <c r="M60" s="129"/>
      <c r="N60" s="39"/>
      <c r="O60" s="130"/>
      <c r="P60" s="39"/>
      <c r="Q60" s="39"/>
      <c r="R60" s="39"/>
      <c r="S60" s="39"/>
      <c r="T60" s="39"/>
      <c r="U60" s="39"/>
      <c r="V60" s="39"/>
      <c r="W60" s="39"/>
    </row>
    <row r="61" spans="1:23" s="5" customFormat="1" ht="15.75" customHeight="1" x14ac:dyDescent="0.25">
      <c r="A61" s="83">
        <v>9</v>
      </c>
      <c r="B61" s="98" t="s">
        <v>112</v>
      </c>
      <c r="C61" s="73">
        <v>1479</v>
      </c>
      <c r="D61" s="128">
        <v>581</v>
      </c>
      <c r="E61" s="130" t="s">
        <v>113</v>
      </c>
      <c r="F61" s="39">
        <v>82</v>
      </c>
      <c r="G61" s="129">
        <v>14.11</v>
      </c>
      <c r="H61" s="39">
        <v>170</v>
      </c>
      <c r="I61" s="129">
        <v>29.26</v>
      </c>
      <c r="J61" s="39">
        <v>329</v>
      </c>
      <c r="K61" s="129">
        <v>56.62</v>
      </c>
      <c r="L61" s="39">
        <v>329</v>
      </c>
      <c r="M61" s="129">
        <v>100</v>
      </c>
      <c r="N61" s="39">
        <f t="shared" si="22"/>
        <v>581</v>
      </c>
      <c r="O61" s="130" t="s">
        <v>96</v>
      </c>
      <c r="P61" s="39">
        <v>680</v>
      </c>
      <c r="Q61" s="39">
        <v>94</v>
      </c>
      <c r="R61" s="39">
        <v>62</v>
      </c>
      <c r="S61" s="39">
        <v>2.3199999999999998</v>
      </c>
      <c r="T61" s="39">
        <v>4.51</v>
      </c>
      <c r="U61" s="39">
        <v>62.1</v>
      </c>
      <c r="V61" s="39">
        <v>13.74</v>
      </c>
      <c r="W61" s="39"/>
    </row>
    <row r="62" spans="1:23" s="5" customFormat="1" ht="15.75" customHeight="1" x14ac:dyDescent="0.25">
      <c r="A62" s="83">
        <v>10</v>
      </c>
      <c r="B62" s="98" t="s">
        <v>114</v>
      </c>
      <c r="C62" s="73">
        <v>1691</v>
      </c>
      <c r="D62" s="128">
        <v>544</v>
      </c>
      <c r="E62" s="130" t="s">
        <v>115</v>
      </c>
      <c r="F62" s="39">
        <v>52</v>
      </c>
      <c r="G62" s="129">
        <v>9.5500000000000007</v>
      </c>
      <c r="H62" s="39">
        <v>166</v>
      </c>
      <c r="I62" s="129">
        <v>30.51</v>
      </c>
      <c r="J62" s="39">
        <v>326</v>
      </c>
      <c r="K62" s="129">
        <v>59.9</v>
      </c>
      <c r="L62" s="39">
        <v>302</v>
      </c>
      <c r="M62" s="129">
        <v>92.63</v>
      </c>
      <c r="N62" s="39">
        <f t="shared" si="22"/>
        <v>520</v>
      </c>
      <c r="O62" s="130" t="s">
        <v>116</v>
      </c>
      <c r="P62" s="39">
        <v>466</v>
      </c>
      <c r="Q62" s="39">
        <v>443</v>
      </c>
      <c r="R62" s="39">
        <v>7</v>
      </c>
      <c r="S62" s="39">
        <v>2.85</v>
      </c>
      <c r="T62" s="39">
        <v>4.43</v>
      </c>
      <c r="U62" s="39">
        <v>79.42</v>
      </c>
      <c r="V62" s="39">
        <v>14.59</v>
      </c>
      <c r="W62" s="39"/>
    </row>
    <row r="63" spans="1:23" s="5" customFormat="1" ht="15.75" customHeight="1" x14ac:dyDescent="0.25">
      <c r="A63" s="83">
        <v>11</v>
      </c>
      <c r="B63" s="98" t="s">
        <v>117</v>
      </c>
      <c r="C63" s="73">
        <v>1385</v>
      </c>
      <c r="D63" s="128">
        <v>688</v>
      </c>
      <c r="E63" s="130" t="s">
        <v>118</v>
      </c>
      <c r="F63" s="39">
        <v>172</v>
      </c>
      <c r="G63" s="129">
        <v>25</v>
      </c>
      <c r="H63" s="39">
        <v>121</v>
      </c>
      <c r="I63" s="129">
        <v>17.579999999999998</v>
      </c>
      <c r="J63" s="39">
        <v>395</v>
      </c>
      <c r="K63" s="129">
        <v>57.41</v>
      </c>
      <c r="L63" s="39">
        <v>368</v>
      </c>
      <c r="M63" s="129">
        <v>93.65</v>
      </c>
      <c r="N63" s="39">
        <f t="shared" si="22"/>
        <v>661</v>
      </c>
      <c r="O63" s="130" t="s">
        <v>120</v>
      </c>
      <c r="P63" s="39">
        <v>763</v>
      </c>
      <c r="Q63" s="39">
        <v>1</v>
      </c>
      <c r="R63" s="39">
        <v>9</v>
      </c>
      <c r="S63" s="39">
        <v>2.8</v>
      </c>
      <c r="T63" s="39">
        <v>4.6900000000000004</v>
      </c>
      <c r="U63" s="39">
        <v>62.98</v>
      </c>
      <c r="V63" s="39">
        <v>11.17</v>
      </c>
      <c r="W63" s="39"/>
    </row>
    <row r="64" spans="1:23" s="5" customFormat="1" ht="15.75" customHeight="1" x14ac:dyDescent="0.25">
      <c r="A64" s="83">
        <v>12</v>
      </c>
      <c r="B64" s="98" t="s">
        <v>121</v>
      </c>
      <c r="C64" s="73">
        <v>834</v>
      </c>
      <c r="D64" s="128">
        <v>69</v>
      </c>
      <c r="E64" s="130" t="s">
        <v>122</v>
      </c>
      <c r="F64" s="39">
        <v>18</v>
      </c>
      <c r="G64" s="129">
        <v>26.08</v>
      </c>
      <c r="H64" s="39">
        <v>32</v>
      </c>
      <c r="I64" s="129">
        <v>46.37</v>
      </c>
      <c r="J64" s="39">
        <v>19</v>
      </c>
      <c r="K64" s="129">
        <v>27.53</v>
      </c>
      <c r="L64" s="39">
        <v>19</v>
      </c>
      <c r="M64" s="129">
        <v>100</v>
      </c>
      <c r="N64" s="39">
        <f t="shared" si="22"/>
        <v>69</v>
      </c>
      <c r="O64" s="130" t="s">
        <v>96</v>
      </c>
      <c r="P64" s="39">
        <v>41</v>
      </c>
      <c r="Q64" s="39">
        <v>24</v>
      </c>
      <c r="R64" s="39"/>
      <c r="S64" s="39">
        <v>2.68</v>
      </c>
      <c r="T64" s="39">
        <v>4.5199999999999996</v>
      </c>
      <c r="U64" s="39">
        <v>11</v>
      </c>
      <c r="V64" s="39">
        <v>10.87</v>
      </c>
      <c r="W64" s="39"/>
    </row>
    <row r="65" spans="1:23" s="5" customFormat="1" ht="15.75" customHeight="1" x14ac:dyDescent="0.25">
      <c r="A65" s="83">
        <v>13</v>
      </c>
      <c r="B65" s="98" t="s">
        <v>123</v>
      </c>
      <c r="C65" s="73">
        <v>672</v>
      </c>
      <c r="D65" s="128">
        <v>506</v>
      </c>
      <c r="E65" s="130" t="s">
        <v>124</v>
      </c>
      <c r="F65" s="39">
        <v>61</v>
      </c>
      <c r="G65" s="129">
        <v>12.05</v>
      </c>
      <c r="H65" s="39">
        <v>178</v>
      </c>
      <c r="I65" s="129">
        <v>35.17</v>
      </c>
      <c r="J65" s="39">
        <v>267</v>
      </c>
      <c r="K65" s="129">
        <v>52.76</v>
      </c>
      <c r="L65" s="39">
        <v>267</v>
      </c>
      <c r="M65" s="129">
        <v>100</v>
      </c>
      <c r="N65" s="39">
        <f t="shared" si="22"/>
        <v>506</v>
      </c>
      <c r="O65" s="130" t="s">
        <v>96</v>
      </c>
      <c r="P65" s="39">
        <v>912</v>
      </c>
      <c r="Q65" s="39">
        <v>246</v>
      </c>
      <c r="R65" s="39">
        <v>3</v>
      </c>
      <c r="S65" s="39">
        <v>1.9</v>
      </c>
      <c r="T65" s="39">
        <v>3.96</v>
      </c>
      <c r="U65" s="39">
        <v>74.25</v>
      </c>
      <c r="V65" s="39">
        <v>9.4</v>
      </c>
      <c r="W65" s="39"/>
    </row>
    <row r="66" spans="1:23" s="5" customFormat="1" ht="15.75" customHeight="1" x14ac:dyDescent="0.25">
      <c r="A66" s="83">
        <v>14</v>
      </c>
      <c r="B66" s="98" t="s">
        <v>125</v>
      </c>
      <c r="C66" s="73">
        <v>405</v>
      </c>
      <c r="D66" s="128">
        <v>44</v>
      </c>
      <c r="E66" s="130" t="s">
        <v>126</v>
      </c>
      <c r="F66" s="39">
        <v>9</v>
      </c>
      <c r="G66" s="129">
        <v>20.45</v>
      </c>
      <c r="H66" s="39">
        <v>13</v>
      </c>
      <c r="I66" s="129">
        <v>29.54</v>
      </c>
      <c r="J66" s="39">
        <v>22</v>
      </c>
      <c r="K66" s="129">
        <v>50</v>
      </c>
      <c r="L66" s="39">
        <v>22</v>
      </c>
      <c r="M66" s="129">
        <v>100</v>
      </c>
      <c r="N66" s="39">
        <f t="shared" si="22"/>
        <v>44</v>
      </c>
      <c r="O66" s="130" t="s">
        <v>96</v>
      </c>
      <c r="P66" s="39">
        <v>61</v>
      </c>
      <c r="Q66" s="39">
        <v>19</v>
      </c>
      <c r="R66" s="39"/>
      <c r="S66" s="39"/>
      <c r="T66" s="39"/>
      <c r="U66" s="39">
        <v>6</v>
      </c>
      <c r="V66" s="39">
        <v>9.4</v>
      </c>
      <c r="W66" s="39"/>
    </row>
    <row r="67" spans="1:23" s="5" customFormat="1" ht="15.75" customHeight="1" x14ac:dyDescent="0.25">
      <c r="A67" s="83">
        <v>15</v>
      </c>
      <c r="B67" s="99" t="s">
        <v>127</v>
      </c>
      <c r="C67" s="73">
        <v>334</v>
      </c>
      <c r="D67" s="128"/>
      <c r="E67" s="130"/>
      <c r="F67" s="39"/>
      <c r="G67" s="129"/>
      <c r="H67" s="39"/>
      <c r="I67" s="129"/>
      <c r="J67" s="39"/>
      <c r="K67" s="129"/>
      <c r="L67" s="39"/>
      <c r="M67" s="129"/>
      <c r="N67" s="39"/>
      <c r="O67" s="130"/>
      <c r="P67" s="39"/>
      <c r="Q67" s="39"/>
      <c r="R67" s="39"/>
      <c r="S67" s="39"/>
      <c r="T67" s="39"/>
      <c r="U67" s="39"/>
      <c r="V67" s="39"/>
      <c r="W67" s="39"/>
    </row>
    <row r="68" spans="1:23" s="5" customFormat="1" x14ac:dyDescent="0.25">
      <c r="A68" s="84"/>
      <c r="B68" s="84" t="s">
        <v>66</v>
      </c>
      <c r="C68" s="132">
        <v>14537</v>
      </c>
      <c r="D68" s="133">
        <f>SUM(D53:D67)</f>
        <v>5122</v>
      </c>
      <c r="E68" s="134" t="s">
        <v>128</v>
      </c>
      <c r="F68" s="33">
        <f>SUM(F53:F67)</f>
        <v>806</v>
      </c>
      <c r="G68" s="134" t="s">
        <v>129</v>
      </c>
      <c r="H68" s="33">
        <f>SUM(H53:H67)</f>
        <v>1566</v>
      </c>
      <c r="I68" s="134" t="s">
        <v>130</v>
      </c>
      <c r="J68" s="105">
        <f>SUM(J53:J67)</f>
        <v>2750</v>
      </c>
      <c r="K68" s="135" t="s">
        <v>131</v>
      </c>
      <c r="L68" s="33">
        <f>SUM(L53:L67)</f>
        <v>2581</v>
      </c>
      <c r="M68" s="135" t="s">
        <v>132</v>
      </c>
      <c r="N68" s="33">
        <f>SUM(N53:N66)</f>
        <v>4953</v>
      </c>
      <c r="O68" s="134" t="s">
        <v>133</v>
      </c>
      <c r="P68" s="33">
        <f>SUM(P53:P67)</f>
        <v>6616</v>
      </c>
      <c r="Q68" s="33">
        <f>SUM(Q53:Q67)</f>
        <v>1900</v>
      </c>
      <c r="R68" s="33">
        <f>SUM(R53:R67)</f>
        <v>119</v>
      </c>
      <c r="S68" s="136">
        <v>2.61</v>
      </c>
      <c r="T68" s="136">
        <v>4.54</v>
      </c>
      <c r="U68" s="33">
        <f>SUM(U53:U67)</f>
        <v>743.82</v>
      </c>
      <c r="V68" s="137">
        <v>11.59</v>
      </c>
      <c r="W68" s="33">
        <v>0</v>
      </c>
    </row>
    <row r="69" spans="1:23" s="15" customFormat="1" x14ac:dyDescent="0.25">
      <c r="A69" s="83"/>
      <c r="B69" s="36"/>
      <c r="C69" s="36"/>
      <c r="D69" s="36"/>
      <c r="E69" s="97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</row>
    <row r="70" spans="1:23" s="15" customFormat="1" x14ac:dyDescent="0.25">
      <c r="A70" s="83"/>
      <c r="B70" s="36" t="s">
        <v>134</v>
      </c>
      <c r="C70" s="36"/>
      <c r="D70" s="36"/>
      <c r="E70" s="97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</row>
    <row r="71" spans="1:23" s="15" customFormat="1" ht="18" customHeight="1" x14ac:dyDescent="0.25">
      <c r="A71" s="83">
        <v>1</v>
      </c>
      <c r="B71" s="82" t="s">
        <v>135</v>
      </c>
      <c r="C71" s="39">
        <v>533</v>
      </c>
      <c r="D71" s="23"/>
      <c r="E71" s="61"/>
      <c r="F71" s="23"/>
      <c r="G71" s="116"/>
      <c r="H71" s="23"/>
      <c r="I71" s="116"/>
      <c r="J71" s="23"/>
      <c r="K71" s="116"/>
      <c r="L71" s="23"/>
      <c r="M71" s="116"/>
      <c r="N71" s="23"/>
      <c r="O71" s="116"/>
      <c r="P71" s="23"/>
      <c r="Q71" s="23"/>
      <c r="R71" s="23"/>
      <c r="S71" s="23"/>
      <c r="T71" s="23"/>
      <c r="U71" s="23"/>
      <c r="V71" s="23"/>
      <c r="W71" s="23"/>
    </row>
    <row r="72" spans="1:23" s="15" customFormat="1" ht="18" customHeight="1" x14ac:dyDescent="0.25">
      <c r="A72" s="83">
        <v>2</v>
      </c>
      <c r="B72" s="82" t="s">
        <v>136</v>
      </c>
      <c r="C72" s="39">
        <v>1481</v>
      </c>
      <c r="D72" s="23">
        <v>756</v>
      </c>
      <c r="E72" s="116" t="s">
        <v>137</v>
      </c>
      <c r="F72" s="23">
        <v>344</v>
      </c>
      <c r="G72" s="116" t="s">
        <v>138</v>
      </c>
      <c r="H72" s="23">
        <v>311</v>
      </c>
      <c r="I72" s="116" t="s">
        <v>139</v>
      </c>
      <c r="J72" s="61">
        <v>101</v>
      </c>
      <c r="K72" s="116" t="s">
        <v>140</v>
      </c>
      <c r="L72" s="23">
        <v>97</v>
      </c>
      <c r="M72" s="116" t="s">
        <v>141</v>
      </c>
      <c r="N72" s="23">
        <v>752</v>
      </c>
      <c r="O72" s="138">
        <v>99.5</v>
      </c>
      <c r="P72" s="23">
        <v>191</v>
      </c>
      <c r="Q72" s="23">
        <v>189</v>
      </c>
      <c r="R72" s="23">
        <v>2</v>
      </c>
      <c r="S72" s="23">
        <v>3.3</v>
      </c>
      <c r="T72" s="23">
        <v>5.5</v>
      </c>
      <c r="U72" s="23">
        <v>53</v>
      </c>
      <c r="V72" s="23">
        <v>13.6</v>
      </c>
      <c r="W72" s="23"/>
    </row>
    <row r="73" spans="1:23" s="15" customFormat="1" x14ac:dyDescent="0.25">
      <c r="A73" s="83">
        <v>3</v>
      </c>
      <c r="B73" s="82" t="s">
        <v>142</v>
      </c>
      <c r="C73" s="39">
        <v>1527</v>
      </c>
      <c r="D73" s="23">
        <v>974</v>
      </c>
      <c r="E73" s="116" t="s">
        <v>143</v>
      </c>
      <c r="F73" s="23">
        <v>430</v>
      </c>
      <c r="G73" s="116" t="s">
        <v>144</v>
      </c>
      <c r="H73" s="23">
        <v>389</v>
      </c>
      <c r="I73" s="116" t="s">
        <v>145</v>
      </c>
      <c r="J73" s="23">
        <v>155</v>
      </c>
      <c r="K73" s="116" t="s">
        <v>146</v>
      </c>
      <c r="L73" s="23">
        <v>74</v>
      </c>
      <c r="M73" s="116" t="s">
        <v>147</v>
      </c>
      <c r="N73" s="23">
        <v>893</v>
      </c>
      <c r="O73" s="61">
        <v>91.7</v>
      </c>
      <c r="P73" s="23">
        <v>158</v>
      </c>
      <c r="Q73" s="23">
        <v>158</v>
      </c>
      <c r="R73" s="23">
        <v>0</v>
      </c>
      <c r="S73" s="23">
        <v>3.4</v>
      </c>
      <c r="T73" s="23">
        <v>5.5</v>
      </c>
      <c r="U73" s="23">
        <v>81</v>
      </c>
      <c r="V73" s="23">
        <v>11.8</v>
      </c>
      <c r="W73" s="23"/>
    </row>
    <row r="74" spans="1:23" s="15" customFormat="1" ht="19.5" customHeight="1" x14ac:dyDescent="0.25">
      <c r="A74" s="83">
        <v>4</v>
      </c>
      <c r="B74" s="82" t="s">
        <v>148</v>
      </c>
      <c r="C74" s="39">
        <v>998</v>
      </c>
      <c r="D74" s="23">
        <v>655</v>
      </c>
      <c r="E74" s="116" t="s">
        <v>149</v>
      </c>
      <c r="F74" s="23">
        <v>163</v>
      </c>
      <c r="G74" s="116" t="s">
        <v>119</v>
      </c>
      <c r="H74" s="23">
        <v>328</v>
      </c>
      <c r="I74" s="116" t="s">
        <v>150</v>
      </c>
      <c r="J74" s="23">
        <v>164</v>
      </c>
      <c r="K74" s="116" t="s">
        <v>119</v>
      </c>
      <c r="L74" s="23">
        <v>94</v>
      </c>
      <c r="M74" s="116" t="s">
        <v>151</v>
      </c>
      <c r="N74" s="23">
        <v>585</v>
      </c>
      <c r="O74" s="61">
        <v>89.3</v>
      </c>
      <c r="P74" s="23">
        <v>287</v>
      </c>
      <c r="Q74" s="23">
        <v>272</v>
      </c>
      <c r="R74" s="23">
        <v>15</v>
      </c>
      <c r="S74" s="23">
        <v>3.3</v>
      </c>
      <c r="T74" s="23">
        <v>5.3</v>
      </c>
      <c r="U74" s="23">
        <v>82</v>
      </c>
      <c r="V74" s="23">
        <v>11</v>
      </c>
      <c r="W74" s="23"/>
    </row>
    <row r="75" spans="1:23" s="15" customFormat="1" ht="15.75" customHeight="1" x14ac:dyDescent="0.25">
      <c r="A75" s="83">
        <v>5</v>
      </c>
      <c r="B75" s="82" t="s">
        <v>152</v>
      </c>
      <c r="C75" s="39">
        <v>874</v>
      </c>
      <c r="D75" s="23">
        <v>536</v>
      </c>
      <c r="E75" s="116" t="s">
        <v>153</v>
      </c>
      <c r="F75" s="23">
        <v>104</v>
      </c>
      <c r="G75" s="116" t="s">
        <v>154</v>
      </c>
      <c r="H75" s="23">
        <v>165</v>
      </c>
      <c r="I75" s="116" t="s">
        <v>155</v>
      </c>
      <c r="J75" s="23">
        <v>267</v>
      </c>
      <c r="K75" s="116" t="s">
        <v>156</v>
      </c>
      <c r="L75" s="23">
        <v>223</v>
      </c>
      <c r="M75" s="116" t="s">
        <v>157</v>
      </c>
      <c r="N75" s="23">
        <v>492</v>
      </c>
      <c r="O75" s="61">
        <v>91.8</v>
      </c>
      <c r="P75" s="23">
        <v>540</v>
      </c>
      <c r="Q75" s="23">
        <v>535</v>
      </c>
      <c r="R75" s="23">
        <v>5</v>
      </c>
      <c r="S75" s="23">
        <v>3.6</v>
      </c>
      <c r="T75" s="23">
        <v>6.1</v>
      </c>
      <c r="U75" s="23">
        <v>82</v>
      </c>
      <c r="V75" s="23">
        <v>10.199999999999999</v>
      </c>
      <c r="W75" s="23"/>
    </row>
    <row r="76" spans="1:23" s="15" customFormat="1" x14ac:dyDescent="0.25">
      <c r="A76" s="83">
        <v>6</v>
      </c>
      <c r="B76" s="98" t="s">
        <v>158</v>
      </c>
      <c r="C76" s="39">
        <v>849</v>
      </c>
      <c r="D76" s="23">
        <v>229</v>
      </c>
      <c r="E76" s="116" t="s">
        <v>159</v>
      </c>
      <c r="F76" s="23">
        <v>94</v>
      </c>
      <c r="G76" s="116" t="s">
        <v>160</v>
      </c>
      <c r="H76" s="23">
        <v>65</v>
      </c>
      <c r="I76" s="116" t="s">
        <v>161</v>
      </c>
      <c r="J76" s="23">
        <v>70</v>
      </c>
      <c r="K76" s="116" t="s">
        <v>162</v>
      </c>
      <c r="L76" s="23">
        <v>55</v>
      </c>
      <c r="M76" s="116" t="s">
        <v>163</v>
      </c>
      <c r="N76" s="23">
        <v>214</v>
      </c>
      <c r="O76" s="61">
        <v>93.4</v>
      </c>
      <c r="P76" s="23">
        <v>155</v>
      </c>
      <c r="Q76" s="23">
        <v>155</v>
      </c>
      <c r="R76" s="23">
        <v>0</v>
      </c>
      <c r="S76" s="23">
        <v>3.3</v>
      </c>
      <c r="T76" s="23">
        <v>5.3</v>
      </c>
      <c r="U76" s="23">
        <v>25</v>
      </c>
      <c r="V76" s="23">
        <v>12.6</v>
      </c>
      <c r="W76" s="23"/>
    </row>
    <row r="77" spans="1:23" s="15" customFormat="1" x14ac:dyDescent="0.25">
      <c r="A77" s="83">
        <v>7</v>
      </c>
      <c r="B77" s="98" t="s">
        <v>164</v>
      </c>
      <c r="C77" s="39">
        <v>826</v>
      </c>
      <c r="D77" s="23">
        <v>591</v>
      </c>
      <c r="E77" s="116" t="s">
        <v>165</v>
      </c>
      <c r="F77" s="23">
        <v>150</v>
      </c>
      <c r="G77" s="116" t="s">
        <v>166</v>
      </c>
      <c r="H77" s="23">
        <v>368</v>
      </c>
      <c r="I77" s="116" t="s">
        <v>167</v>
      </c>
      <c r="J77" s="23">
        <v>73</v>
      </c>
      <c r="K77" s="116" t="s">
        <v>168</v>
      </c>
      <c r="L77" s="23">
        <v>50</v>
      </c>
      <c r="M77" s="116" t="s">
        <v>169</v>
      </c>
      <c r="N77" s="23">
        <v>568</v>
      </c>
      <c r="O77" s="61">
        <v>96</v>
      </c>
      <c r="P77" s="23">
        <v>153</v>
      </c>
      <c r="Q77" s="23">
        <v>150</v>
      </c>
      <c r="R77" s="23">
        <v>3</v>
      </c>
      <c r="S77" s="23">
        <v>3.3</v>
      </c>
      <c r="T77" s="23">
        <v>5.2</v>
      </c>
      <c r="U77" s="23">
        <v>43</v>
      </c>
      <c r="V77" s="23">
        <v>11</v>
      </c>
      <c r="W77" s="23"/>
    </row>
    <row r="78" spans="1:23" s="15" customFormat="1" x14ac:dyDescent="0.25">
      <c r="A78" s="83">
        <v>8</v>
      </c>
      <c r="B78" s="98" t="s">
        <v>170</v>
      </c>
      <c r="C78" s="39">
        <v>941</v>
      </c>
      <c r="D78" s="23">
        <v>102</v>
      </c>
      <c r="E78" s="116" t="s">
        <v>171</v>
      </c>
      <c r="F78" s="23">
        <v>8</v>
      </c>
      <c r="G78" s="116" t="s">
        <v>172</v>
      </c>
      <c r="H78" s="23">
        <v>61</v>
      </c>
      <c r="I78" s="116" t="s">
        <v>173</v>
      </c>
      <c r="J78" s="23">
        <v>33</v>
      </c>
      <c r="K78" s="116" t="s">
        <v>174</v>
      </c>
      <c r="L78" s="23">
        <v>24</v>
      </c>
      <c r="M78" s="116" t="s">
        <v>175</v>
      </c>
      <c r="N78" s="23">
        <v>93</v>
      </c>
      <c r="O78" s="61">
        <v>91.2</v>
      </c>
      <c r="P78" s="23">
        <v>33</v>
      </c>
      <c r="Q78" s="23">
        <v>33</v>
      </c>
      <c r="R78" s="23">
        <v>0</v>
      </c>
      <c r="S78" s="23">
        <v>3</v>
      </c>
      <c r="T78" s="23">
        <v>3.9</v>
      </c>
      <c r="U78" s="23">
        <v>13</v>
      </c>
      <c r="V78" s="23">
        <v>8</v>
      </c>
      <c r="W78" s="23"/>
    </row>
    <row r="79" spans="1:23" s="15" customFormat="1" x14ac:dyDescent="0.25">
      <c r="A79" s="83">
        <v>9</v>
      </c>
      <c r="B79" s="98" t="s">
        <v>176</v>
      </c>
      <c r="C79" s="39">
        <v>1502</v>
      </c>
      <c r="D79" s="23">
        <v>916</v>
      </c>
      <c r="E79" s="116" t="s">
        <v>177</v>
      </c>
      <c r="F79" s="23">
        <v>188</v>
      </c>
      <c r="G79" s="116" t="s">
        <v>178</v>
      </c>
      <c r="H79" s="23">
        <v>410</v>
      </c>
      <c r="I79" s="116" t="s">
        <v>179</v>
      </c>
      <c r="J79" s="23">
        <v>318</v>
      </c>
      <c r="K79" s="116" t="s">
        <v>180</v>
      </c>
      <c r="L79" s="23">
        <v>249</v>
      </c>
      <c r="M79" s="116" t="s">
        <v>181</v>
      </c>
      <c r="N79" s="23">
        <v>847</v>
      </c>
      <c r="O79" s="61">
        <v>92.5</v>
      </c>
      <c r="P79" s="23">
        <v>690</v>
      </c>
      <c r="Q79" s="23">
        <v>690</v>
      </c>
      <c r="R79" s="23">
        <v>0</v>
      </c>
      <c r="S79" s="23">
        <v>3.5</v>
      </c>
      <c r="T79" s="23">
        <v>5.7</v>
      </c>
      <c r="U79" s="23">
        <v>89</v>
      </c>
      <c r="V79" s="23">
        <v>10.7</v>
      </c>
      <c r="W79" s="23"/>
    </row>
    <row r="80" spans="1:23" s="15" customFormat="1" x14ac:dyDescent="0.25">
      <c r="A80" s="83">
        <v>10</v>
      </c>
      <c r="B80" s="98" t="s">
        <v>182</v>
      </c>
      <c r="C80" s="39">
        <v>1325</v>
      </c>
      <c r="D80" s="23">
        <v>738</v>
      </c>
      <c r="E80" s="116" t="s">
        <v>183</v>
      </c>
      <c r="F80" s="23">
        <v>165</v>
      </c>
      <c r="G80" s="116" t="s">
        <v>184</v>
      </c>
      <c r="H80" s="23">
        <v>409</v>
      </c>
      <c r="I80" s="116" t="s">
        <v>185</v>
      </c>
      <c r="J80" s="23">
        <v>164</v>
      </c>
      <c r="K80" s="116" t="s">
        <v>186</v>
      </c>
      <c r="L80" s="23">
        <v>140</v>
      </c>
      <c r="M80" s="116" t="s">
        <v>187</v>
      </c>
      <c r="N80" s="23">
        <v>714</v>
      </c>
      <c r="O80" s="61">
        <v>96.7</v>
      </c>
      <c r="P80" s="23">
        <v>388</v>
      </c>
      <c r="Q80" s="23">
        <v>384</v>
      </c>
      <c r="R80" s="23">
        <v>4</v>
      </c>
      <c r="S80" s="23">
        <v>3.2</v>
      </c>
      <c r="T80" s="23">
        <v>5.3</v>
      </c>
      <c r="U80" s="23">
        <v>66</v>
      </c>
      <c r="V80" s="23">
        <v>12.7</v>
      </c>
      <c r="W80" s="23"/>
    </row>
    <row r="81" spans="1:23" s="15" customFormat="1" x14ac:dyDescent="0.25">
      <c r="A81" s="83">
        <v>11</v>
      </c>
      <c r="B81" s="98" t="s">
        <v>188</v>
      </c>
      <c r="C81" s="39">
        <v>1129</v>
      </c>
      <c r="D81" s="23">
        <v>780</v>
      </c>
      <c r="E81" s="116" t="s">
        <v>189</v>
      </c>
      <c r="F81" s="23">
        <v>150</v>
      </c>
      <c r="G81" s="116" t="s">
        <v>190</v>
      </c>
      <c r="H81" s="23">
        <v>183</v>
      </c>
      <c r="I81" s="116" t="s">
        <v>191</v>
      </c>
      <c r="J81" s="23">
        <v>447</v>
      </c>
      <c r="K81" s="116" t="s">
        <v>151</v>
      </c>
      <c r="L81" s="23">
        <v>200</v>
      </c>
      <c r="M81" s="116" t="s">
        <v>192</v>
      </c>
      <c r="N81" s="23">
        <v>533</v>
      </c>
      <c r="O81" s="61">
        <v>68.3</v>
      </c>
      <c r="P81" s="23">
        <v>529</v>
      </c>
      <c r="Q81" s="23">
        <v>526</v>
      </c>
      <c r="R81" s="23">
        <v>3</v>
      </c>
      <c r="S81" s="23">
        <v>3.8</v>
      </c>
      <c r="T81" s="23">
        <v>6.3</v>
      </c>
      <c r="U81" s="23">
        <v>82</v>
      </c>
      <c r="V81" s="23">
        <v>13.3</v>
      </c>
      <c r="W81" s="23"/>
    </row>
    <row r="82" spans="1:23" s="15" customFormat="1" x14ac:dyDescent="0.25">
      <c r="A82" s="83">
        <v>12</v>
      </c>
      <c r="B82" s="98" t="s">
        <v>193</v>
      </c>
      <c r="C82" s="39">
        <v>1270</v>
      </c>
      <c r="D82" s="23"/>
      <c r="E82" s="116"/>
      <c r="F82" s="23"/>
      <c r="G82" s="116"/>
      <c r="H82" s="23"/>
      <c r="I82" s="116"/>
      <c r="J82" s="23"/>
      <c r="K82" s="116"/>
      <c r="L82" s="23"/>
      <c r="M82" s="116"/>
      <c r="N82" s="23"/>
      <c r="O82" s="116"/>
      <c r="P82" s="23"/>
      <c r="Q82" s="23"/>
      <c r="R82" s="23"/>
      <c r="S82" s="23"/>
      <c r="T82" s="23"/>
      <c r="U82" s="23"/>
      <c r="V82" s="23"/>
      <c r="W82" s="23"/>
    </row>
    <row r="83" spans="1:23" s="15" customFormat="1" x14ac:dyDescent="0.25">
      <c r="A83" s="83">
        <v>13</v>
      </c>
      <c r="B83" s="98" t="s">
        <v>194</v>
      </c>
      <c r="C83" s="39">
        <v>1442</v>
      </c>
      <c r="D83" s="23">
        <v>433</v>
      </c>
      <c r="E83" s="116" t="s">
        <v>195</v>
      </c>
      <c r="F83" s="23">
        <v>208</v>
      </c>
      <c r="G83" s="116" t="s">
        <v>196</v>
      </c>
      <c r="H83" s="23">
        <v>151</v>
      </c>
      <c r="I83" s="116" t="s">
        <v>197</v>
      </c>
      <c r="J83" s="23">
        <v>74</v>
      </c>
      <c r="K83" s="116" t="s">
        <v>198</v>
      </c>
      <c r="L83" s="23">
        <v>34</v>
      </c>
      <c r="M83" s="116" t="s">
        <v>199</v>
      </c>
      <c r="N83" s="23">
        <v>393</v>
      </c>
      <c r="O83" s="61">
        <v>90.8</v>
      </c>
      <c r="P83" s="23">
        <v>117</v>
      </c>
      <c r="Q83" s="23">
        <v>105</v>
      </c>
      <c r="R83" s="23">
        <v>12</v>
      </c>
      <c r="S83" s="23">
        <v>3.3</v>
      </c>
      <c r="T83" s="23">
        <v>5.3</v>
      </c>
      <c r="U83" s="23">
        <v>30</v>
      </c>
      <c r="V83" s="23">
        <v>16.600000000000001</v>
      </c>
      <c r="W83" s="23"/>
    </row>
    <row r="84" spans="1:23" s="15" customFormat="1" x14ac:dyDescent="0.25">
      <c r="A84" s="83">
        <v>14</v>
      </c>
      <c r="B84" s="98" t="s">
        <v>200</v>
      </c>
      <c r="C84" s="39">
        <v>1126</v>
      </c>
      <c r="D84" s="23">
        <v>839</v>
      </c>
      <c r="E84" s="116" t="s">
        <v>201</v>
      </c>
      <c r="F84" s="23">
        <v>316</v>
      </c>
      <c r="G84" s="116" t="s">
        <v>202</v>
      </c>
      <c r="H84" s="23">
        <v>403</v>
      </c>
      <c r="I84" s="116" t="s">
        <v>196</v>
      </c>
      <c r="J84" s="23">
        <v>120</v>
      </c>
      <c r="K84" s="116" t="s">
        <v>203</v>
      </c>
      <c r="L84" s="23">
        <v>96</v>
      </c>
      <c r="M84" s="116" t="s">
        <v>204</v>
      </c>
      <c r="N84" s="23">
        <v>815</v>
      </c>
      <c r="O84" s="61">
        <v>97</v>
      </c>
      <c r="P84" s="23">
        <v>185</v>
      </c>
      <c r="Q84" s="23">
        <v>183</v>
      </c>
      <c r="R84" s="23">
        <v>2</v>
      </c>
      <c r="S84" s="23">
        <v>3.4</v>
      </c>
      <c r="T84" s="23">
        <v>5.4</v>
      </c>
      <c r="U84" s="23">
        <v>54</v>
      </c>
      <c r="V84" s="23">
        <v>17</v>
      </c>
      <c r="W84" s="23"/>
    </row>
    <row r="85" spans="1:23" s="15" customFormat="1" x14ac:dyDescent="0.25">
      <c r="A85" s="83">
        <v>15</v>
      </c>
      <c r="B85" s="98" t="s">
        <v>205</v>
      </c>
      <c r="C85" s="39">
        <v>773</v>
      </c>
      <c r="D85" s="23">
        <v>635</v>
      </c>
      <c r="E85" s="116" t="s">
        <v>206</v>
      </c>
      <c r="F85" s="23">
        <v>175</v>
      </c>
      <c r="G85" s="116" t="s">
        <v>207</v>
      </c>
      <c r="H85" s="23">
        <v>196</v>
      </c>
      <c r="I85" s="116" t="s">
        <v>208</v>
      </c>
      <c r="J85" s="23">
        <v>264</v>
      </c>
      <c r="K85" s="116" t="s">
        <v>160</v>
      </c>
      <c r="L85" s="23">
        <v>142</v>
      </c>
      <c r="M85" s="116" t="s">
        <v>209</v>
      </c>
      <c r="N85" s="23">
        <v>513</v>
      </c>
      <c r="O85" s="61">
        <v>80.8</v>
      </c>
      <c r="P85" s="23">
        <v>497</v>
      </c>
      <c r="Q85" s="23">
        <v>497</v>
      </c>
      <c r="R85" s="23">
        <v>0</v>
      </c>
      <c r="S85" s="23">
        <v>3.7</v>
      </c>
      <c r="T85" s="23">
        <v>5.6</v>
      </c>
      <c r="U85" s="23">
        <v>78</v>
      </c>
      <c r="V85" s="23">
        <v>11.6</v>
      </c>
      <c r="W85" s="23"/>
    </row>
    <row r="86" spans="1:23" s="15" customFormat="1" x14ac:dyDescent="0.25">
      <c r="A86" s="83">
        <v>16</v>
      </c>
      <c r="B86" s="98" t="s">
        <v>210</v>
      </c>
      <c r="C86" s="39">
        <v>1091</v>
      </c>
      <c r="D86" s="23"/>
      <c r="E86" s="116"/>
      <c r="F86" s="23"/>
      <c r="G86" s="116"/>
      <c r="H86" s="23"/>
      <c r="I86" s="116"/>
      <c r="J86" s="23"/>
      <c r="K86" s="116"/>
      <c r="L86" s="23"/>
      <c r="M86" s="116"/>
      <c r="N86" s="23"/>
      <c r="O86" s="116"/>
      <c r="P86" s="23"/>
      <c r="Q86" s="23"/>
      <c r="R86" s="23"/>
      <c r="S86" s="23"/>
      <c r="T86" s="23"/>
      <c r="U86" s="23"/>
      <c r="V86" s="23"/>
      <c r="W86" s="23"/>
    </row>
    <row r="87" spans="1:23" s="15" customFormat="1" x14ac:dyDescent="0.25">
      <c r="A87" s="83">
        <v>17</v>
      </c>
      <c r="B87" s="98" t="s">
        <v>211</v>
      </c>
      <c r="C87" s="39">
        <v>1012</v>
      </c>
      <c r="D87" s="23">
        <v>800</v>
      </c>
      <c r="E87" s="116" t="s">
        <v>212</v>
      </c>
      <c r="F87" s="23">
        <v>186</v>
      </c>
      <c r="G87" s="116" t="s">
        <v>213</v>
      </c>
      <c r="H87" s="23">
        <v>315</v>
      </c>
      <c r="I87" s="116" t="s">
        <v>214</v>
      </c>
      <c r="J87" s="23">
        <v>299</v>
      </c>
      <c r="K87" s="116" t="s">
        <v>215</v>
      </c>
      <c r="L87" s="23">
        <v>163</v>
      </c>
      <c r="M87" s="116" t="s">
        <v>216</v>
      </c>
      <c r="N87" s="23">
        <v>664</v>
      </c>
      <c r="O87" s="61">
        <v>83</v>
      </c>
      <c r="P87" s="23">
        <v>345</v>
      </c>
      <c r="Q87" s="23">
        <v>334</v>
      </c>
      <c r="R87" s="23">
        <v>11</v>
      </c>
      <c r="S87" s="23">
        <v>3</v>
      </c>
      <c r="T87" s="23">
        <v>5.5</v>
      </c>
      <c r="U87" s="23">
        <v>87</v>
      </c>
      <c r="V87" s="23">
        <v>10.6</v>
      </c>
      <c r="W87" s="23"/>
    </row>
    <row r="88" spans="1:23" s="15" customFormat="1" x14ac:dyDescent="0.25">
      <c r="A88" s="83">
        <v>18</v>
      </c>
      <c r="B88" s="98" t="s">
        <v>217</v>
      </c>
      <c r="C88" s="39">
        <v>695</v>
      </c>
      <c r="D88" s="23">
        <v>694</v>
      </c>
      <c r="E88" s="116" t="s">
        <v>96</v>
      </c>
      <c r="F88" s="23">
        <v>172</v>
      </c>
      <c r="G88" s="116" t="s">
        <v>218</v>
      </c>
      <c r="H88" s="23">
        <v>368</v>
      </c>
      <c r="I88" s="116" t="s">
        <v>219</v>
      </c>
      <c r="J88" s="23">
        <v>154</v>
      </c>
      <c r="K88" s="116" t="s">
        <v>186</v>
      </c>
      <c r="L88" s="23">
        <v>59</v>
      </c>
      <c r="M88" s="116" t="s">
        <v>220</v>
      </c>
      <c r="N88" s="23">
        <v>599</v>
      </c>
      <c r="O88" s="61">
        <v>86.3</v>
      </c>
      <c r="P88" s="23">
        <v>539</v>
      </c>
      <c r="Q88" s="23">
        <v>535</v>
      </c>
      <c r="R88" s="23">
        <v>4</v>
      </c>
      <c r="S88" s="23">
        <v>3.6</v>
      </c>
      <c r="T88" s="23">
        <v>5.6</v>
      </c>
      <c r="U88" s="23">
        <v>73</v>
      </c>
      <c r="V88" s="23">
        <v>13.4</v>
      </c>
      <c r="W88" s="23"/>
    </row>
    <row r="89" spans="1:23" s="15" customFormat="1" x14ac:dyDescent="0.25">
      <c r="A89" s="83">
        <v>19</v>
      </c>
      <c r="B89" s="98" t="s">
        <v>221</v>
      </c>
      <c r="C89" s="39">
        <v>1161</v>
      </c>
      <c r="D89" s="23">
        <v>636</v>
      </c>
      <c r="E89" s="116" t="s">
        <v>222</v>
      </c>
      <c r="F89" s="23">
        <v>271</v>
      </c>
      <c r="G89" s="116" t="s">
        <v>223</v>
      </c>
      <c r="H89" s="23">
        <v>224</v>
      </c>
      <c r="I89" s="116" t="s">
        <v>224</v>
      </c>
      <c r="J89" s="23">
        <v>141</v>
      </c>
      <c r="K89" s="116" t="s">
        <v>186</v>
      </c>
      <c r="L89" s="23">
        <v>52</v>
      </c>
      <c r="M89" s="116" t="s">
        <v>225</v>
      </c>
      <c r="N89" s="23">
        <v>547</v>
      </c>
      <c r="O89" s="61">
        <v>86</v>
      </c>
      <c r="P89" s="23">
        <v>232</v>
      </c>
      <c r="Q89" s="23">
        <v>232</v>
      </c>
      <c r="R89" s="23">
        <v>0</v>
      </c>
      <c r="S89" s="23">
        <v>3.3</v>
      </c>
      <c r="T89" s="23">
        <v>5.6</v>
      </c>
      <c r="U89" s="23">
        <v>80</v>
      </c>
      <c r="V89" s="23">
        <v>10.6</v>
      </c>
      <c r="W89" s="23"/>
    </row>
    <row r="90" spans="1:23" s="15" customFormat="1" x14ac:dyDescent="0.25">
      <c r="A90" s="83">
        <v>20</v>
      </c>
      <c r="B90" s="98" t="s">
        <v>226</v>
      </c>
      <c r="C90" s="39">
        <v>768</v>
      </c>
      <c r="D90" s="23">
        <v>706</v>
      </c>
      <c r="E90" s="116" t="s">
        <v>227</v>
      </c>
      <c r="F90" s="23">
        <v>171</v>
      </c>
      <c r="G90" s="116" t="s">
        <v>228</v>
      </c>
      <c r="H90" s="23">
        <v>323</v>
      </c>
      <c r="I90" s="116" t="s">
        <v>229</v>
      </c>
      <c r="J90" s="23">
        <v>212</v>
      </c>
      <c r="K90" s="116" t="s">
        <v>195</v>
      </c>
      <c r="L90" s="23">
        <v>150</v>
      </c>
      <c r="M90" s="116" t="s">
        <v>230</v>
      </c>
      <c r="N90" s="23">
        <v>644</v>
      </c>
      <c r="O90" s="61">
        <v>91.2</v>
      </c>
      <c r="P90" s="23">
        <v>363</v>
      </c>
      <c r="Q90" s="23">
        <v>343</v>
      </c>
      <c r="R90" s="23">
        <v>20</v>
      </c>
      <c r="S90" s="23">
        <v>3.2</v>
      </c>
      <c r="T90" s="23">
        <v>5</v>
      </c>
      <c r="U90" s="23">
        <v>72</v>
      </c>
      <c r="V90" s="23">
        <v>11.7</v>
      </c>
      <c r="W90" s="23"/>
    </row>
    <row r="91" spans="1:23" s="15" customFormat="1" x14ac:dyDescent="0.25">
      <c r="A91" s="83">
        <v>21</v>
      </c>
      <c r="B91" s="100" t="s">
        <v>231</v>
      </c>
      <c r="C91" s="39">
        <v>1322</v>
      </c>
      <c r="D91" s="23">
        <v>580</v>
      </c>
      <c r="E91" s="116" t="s">
        <v>232</v>
      </c>
      <c r="F91" s="23">
        <v>111</v>
      </c>
      <c r="G91" s="116" t="s">
        <v>190</v>
      </c>
      <c r="H91" s="23">
        <v>361</v>
      </c>
      <c r="I91" s="116" t="s">
        <v>233</v>
      </c>
      <c r="J91" s="23">
        <v>108</v>
      </c>
      <c r="K91" s="116" t="s">
        <v>234</v>
      </c>
      <c r="L91" s="23">
        <v>65</v>
      </c>
      <c r="M91" s="116" t="s">
        <v>235</v>
      </c>
      <c r="N91" s="23">
        <v>537</v>
      </c>
      <c r="O91" s="61">
        <v>92.6</v>
      </c>
      <c r="P91" s="23">
        <v>172</v>
      </c>
      <c r="Q91" s="23">
        <v>172</v>
      </c>
      <c r="R91" s="23">
        <v>0</v>
      </c>
      <c r="S91" s="23">
        <v>3.8</v>
      </c>
      <c r="T91" s="23">
        <v>5.6</v>
      </c>
      <c r="U91" s="23">
        <v>45</v>
      </c>
      <c r="V91" s="23">
        <v>13</v>
      </c>
      <c r="W91" s="23"/>
    </row>
    <row r="92" spans="1:23" s="15" customFormat="1" x14ac:dyDescent="0.25">
      <c r="A92" s="84" t="s">
        <v>236</v>
      </c>
      <c r="B92" s="84" t="s">
        <v>66</v>
      </c>
      <c r="C92" s="132">
        <v>22645</v>
      </c>
      <c r="D92" s="132">
        <v>11600</v>
      </c>
      <c r="E92" s="139" t="s">
        <v>237</v>
      </c>
      <c r="F92" s="33">
        <v>3406</v>
      </c>
      <c r="G92" s="139" t="s">
        <v>238</v>
      </c>
      <c r="H92" s="33">
        <v>5030</v>
      </c>
      <c r="I92" s="139" t="s">
        <v>239</v>
      </c>
      <c r="J92" s="105">
        <v>3164</v>
      </c>
      <c r="K92" s="135" t="s">
        <v>240</v>
      </c>
      <c r="L92" s="33">
        <v>1967</v>
      </c>
      <c r="M92" s="135" t="s">
        <v>233</v>
      </c>
      <c r="N92" s="33">
        <v>10403</v>
      </c>
      <c r="O92" s="140">
        <v>89.7</v>
      </c>
      <c r="P92" s="33">
        <v>5574</v>
      </c>
      <c r="Q92" s="33">
        <v>5493</v>
      </c>
      <c r="R92" s="33">
        <v>81</v>
      </c>
      <c r="S92" s="141">
        <v>3.4</v>
      </c>
      <c r="T92" s="141">
        <v>5.4</v>
      </c>
      <c r="U92" s="119">
        <v>1135</v>
      </c>
      <c r="V92" s="142">
        <v>12</v>
      </c>
      <c r="W92" s="119">
        <v>0</v>
      </c>
    </row>
    <row r="93" spans="1:23" s="15" customFormat="1" x14ac:dyDescent="0.25">
      <c r="A93" s="83"/>
      <c r="B93" s="36"/>
      <c r="C93" s="36"/>
      <c r="D93" s="36"/>
      <c r="E93" s="97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spans="1:23" s="15" customFormat="1" x14ac:dyDescent="0.25">
      <c r="A94" s="83"/>
      <c r="B94" s="36" t="s">
        <v>246</v>
      </c>
      <c r="C94" s="36"/>
      <c r="D94" s="36"/>
      <c r="E94" s="97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</row>
    <row r="95" spans="1:23" s="15" customFormat="1" ht="18" customHeight="1" x14ac:dyDescent="0.25">
      <c r="A95" s="83">
        <v>1</v>
      </c>
      <c r="B95" s="82" t="s">
        <v>247</v>
      </c>
      <c r="C95" s="39">
        <v>713</v>
      </c>
      <c r="D95" s="23">
        <v>545</v>
      </c>
      <c r="E95" s="61">
        <v>76.430000000000007</v>
      </c>
      <c r="F95" s="23">
        <v>79</v>
      </c>
      <c r="G95" s="116" t="s">
        <v>248</v>
      </c>
      <c r="H95" s="23">
        <v>206</v>
      </c>
      <c r="I95" s="116" t="s">
        <v>249</v>
      </c>
      <c r="J95" s="23">
        <v>260</v>
      </c>
      <c r="K95" s="116" t="s">
        <v>147</v>
      </c>
      <c r="L95" s="23">
        <v>240</v>
      </c>
      <c r="M95" s="116" t="s">
        <v>250</v>
      </c>
      <c r="N95" s="23">
        <v>525</v>
      </c>
      <c r="O95" s="116" t="s">
        <v>251</v>
      </c>
      <c r="P95" s="23">
        <v>1425</v>
      </c>
      <c r="Q95" s="23"/>
      <c r="R95" s="23">
        <v>15</v>
      </c>
      <c r="S95" s="23">
        <v>2.1</v>
      </c>
      <c r="T95" s="23">
        <v>3</v>
      </c>
      <c r="U95" s="23">
        <v>102.5</v>
      </c>
      <c r="V95" s="23">
        <v>16</v>
      </c>
      <c r="W95" s="23"/>
    </row>
    <row r="96" spans="1:23" s="15" customFormat="1" ht="18" customHeight="1" x14ac:dyDescent="0.25">
      <c r="A96" s="83">
        <v>2</v>
      </c>
      <c r="B96" s="82" t="s">
        <v>252</v>
      </c>
      <c r="C96" s="39">
        <v>464</v>
      </c>
      <c r="D96" s="23">
        <v>405</v>
      </c>
      <c r="E96" s="61">
        <v>87.28</v>
      </c>
      <c r="F96" s="23">
        <v>49</v>
      </c>
      <c r="G96" s="116" t="s">
        <v>253</v>
      </c>
      <c r="H96" s="23">
        <v>168</v>
      </c>
      <c r="I96" s="116" t="s">
        <v>254</v>
      </c>
      <c r="J96" s="23">
        <v>188</v>
      </c>
      <c r="K96" s="116" t="s">
        <v>255</v>
      </c>
      <c r="L96" s="23">
        <v>180</v>
      </c>
      <c r="M96" s="116" t="s">
        <v>256</v>
      </c>
      <c r="N96" s="23">
        <v>397</v>
      </c>
      <c r="O96" s="116" t="s">
        <v>257</v>
      </c>
      <c r="P96" s="23">
        <v>570</v>
      </c>
      <c r="Q96" s="23"/>
      <c r="R96" s="23">
        <v>9</v>
      </c>
      <c r="S96" s="23">
        <v>3</v>
      </c>
      <c r="T96" s="23">
        <v>3.6</v>
      </c>
      <c r="U96" s="23">
        <v>26.5</v>
      </c>
      <c r="V96" s="23">
        <v>17</v>
      </c>
      <c r="W96" s="23"/>
    </row>
    <row r="97" spans="1:23" s="15" customFormat="1" ht="18" customHeight="1" x14ac:dyDescent="0.25">
      <c r="A97" s="83">
        <v>3</v>
      </c>
      <c r="B97" s="82" t="s">
        <v>258</v>
      </c>
      <c r="C97" s="39">
        <v>1278</v>
      </c>
      <c r="D97" s="23">
        <v>986</v>
      </c>
      <c r="E97" s="116" t="s">
        <v>259</v>
      </c>
      <c r="F97" s="23">
        <v>110</v>
      </c>
      <c r="G97" s="116" t="s">
        <v>260</v>
      </c>
      <c r="H97" s="23">
        <v>320</v>
      </c>
      <c r="I97" s="116" t="s">
        <v>261</v>
      </c>
      <c r="J97" s="61">
        <v>556</v>
      </c>
      <c r="K97" s="116" t="s">
        <v>262</v>
      </c>
      <c r="L97" s="23">
        <v>547</v>
      </c>
      <c r="M97" s="116" t="s">
        <v>263</v>
      </c>
      <c r="N97" s="23">
        <v>977</v>
      </c>
      <c r="O97" s="131" t="s">
        <v>264</v>
      </c>
      <c r="P97" s="23">
        <v>1222</v>
      </c>
      <c r="Q97" s="23"/>
      <c r="R97" s="23">
        <v>35</v>
      </c>
      <c r="S97" s="23">
        <v>2</v>
      </c>
      <c r="T97" s="23">
        <v>2.5</v>
      </c>
      <c r="U97" s="23">
        <v>94.5</v>
      </c>
      <c r="V97" s="23">
        <v>18</v>
      </c>
      <c r="W97" s="23"/>
    </row>
    <row r="98" spans="1:23" s="15" customFormat="1" x14ac:dyDescent="0.25">
      <c r="A98" s="83">
        <v>4</v>
      </c>
      <c r="B98" s="82" t="s">
        <v>265</v>
      </c>
      <c r="C98" s="39">
        <v>1268</v>
      </c>
      <c r="D98" s="23">
        <v>928</v>
      </c>
      <c r="E98" s="116" t="s">
        <v>266</v>
      </c>
      <c r="F98" s="23">
        <v>98</v>
      </c>
      <c r="G98" s="116" t="s">
        <v>267</v>
      </c>
      <c r="H98" s="23">
        <v>305</v>
      </c>
      <c r="I98" s="116" t="s">
        <v>268</v>
      </c>
      <c r="J98" s="23">
        <v>525</v>
      </c>
      <c r="K98" s="116" t="s">
        <v>269</v>
      </c>
      <c r="L98" s="23">
        <v>516</v>
      </c>
      <c r="M98" s="116" t="s">
        <v>270</v>
      </c>
      <c r="N98" s="23">
        <v>919</v>
      </c>
      <c r="O98" s="116" t="s">
        <v>271</v>
      </c>
      <c r="P98" s="23">
        <v>1207</v>
      </c>
      <c r="Q98" s="23"/>
      <c r="R98" s="23">
        <v>20</v>
      </c>
      <c r="S98" s="23">
        <v>3</v>
      </c>
      <c r="T98" s="23">
        <v>2.8</v>
      </c>
      <c r="U98" s="23">
        <v>97.5</v>
      </c>
      <c r="V98" s="23">
        <v>18</v>
      </c>
      <c r="W98" s="23"/>
    </row>
    <row r="99" spans="1:23" s="15" customFormat="1" ht="19.5" customHeight="1" x14ac:dyDescent="0.25">
      <c r="A99" s="83">
        <v>5</v>
      </c>
      <c r="B99" s="82" t="s">
        <v>272</v>
      </c>
      <c r="C99" s="39">
        <v>1477</v>
      </c>
      <c r="D99" s="23">
        <v>1025</v>
      </c>
      <c r="E99" s="116" t="s">
        <v>273</v>
      </c>
      <c r="F99" s="23">
        <v>145</v>
      </c>
      <c r="G99" s="116" t="s">
        <v>274</v>
      </c>
      <c r="H99" s="23">
        <v>302</v>
      </c>
      <c r="I99" s="116" t="s">
        <v>275</v>
      </c>
      <c r="J99" s="23">
        <v>578</v>
      </c>
      <c r="K99" s="116" t="s">
        <v>262</v>
      </c>
      <c r="L99" s="23">
        <v>558</v>
      </c>
      <c r="M99" s="116" t="s">
        <v>276</v>
      </c>
      <c r="N99" s="23">
        <v>1005</v>
      </c>
      <c r="O99" s="116" t="s">
        <v>277</v>
      </c>
      <c r="P99" s="23">
        <v>941</v>
      </c>
      <c r="Q99" s="23"/>
      <c r="R99" s="23">
        <v>9</v>
      </c>
      <c r="S99" s="23">
        <v>1.9</v>
      </c>
      <c r="T99" s="23">
        <v>2</v>
      </c>
      <c r="U99" s="23">
        <v>76</v>
      </c>
      <c r="V99" s="23">
        <v>17</v>
      </c>
      <c r="W99" s="23"/>
    </row>
    <row r="100" spans="1:23" s="15" customFormat="1" ht="19.5" customHeight="1" x14ac:dyDescent="0.25">
      <c r="A100" s="83">
        <v>6</v>
      </c>
      <c r="B100" s="82" t="s">
        <v>278</v>
      </c>
      <c r="C100" s="39">
        <v>1029</v>
      </c>
      <c r="D100" s="23">
        <v>895</v>
      </c>
      <c r="E100" s="116" t="s">
        <v>279</v>
      </c>
      <c r="F100" s="23">
        <v>135</v>
      </c>
      <c r="G100" s="116" t="s">
        <v>280</v>
      </c>
      <c r="H100" s="23">
        <v>260</v>
      </c>
      <c r="I100" s="116" t="s">
        <v>281</v>
      </c>
      <c r="J100" s="23">
        <v>500</v>
      </c>
      <c r="K100" s="116" t="s">
        <v>282</v>
      </c>
      <c r="L100" s="23">
        <v>492</v>
      </c>
      <c r="M100" s="116" t="s">
        <v>283</v>
      </c>
      <c r="N100" s="23">
        <v>887</v>
      </c>
      <c r="O100" s="116" t="s">
        <v>284</v>
      </c>
      <c r="P100" s="23">
        <v>1512</v>
      </c>
      <c r="Q100" s="23"/>
      <c r="R100" s="23">
        <v>40</v>
      </c>
      <c r="S100" s="23">
        <v>1.8</v>
      </c>
      <c r="T100" s="23">
        <v>2</v>
      </c>
      <c r="U100" s="23">
        <v>87</v>
      </c>
      <c r="V100" s="23">
        <v>18</v>
      </c>
      <c r="W100" s="23"/>
    </row>
    <row r="101" spans="1:23" s="15" customFormat="1" ht="19.5" customHeight="1" x14ac:dyDescent="0.25">
      <c r="A101" s="83">
        <v>7</v>
      </c>
      <c r="B101" s="82" t="s">
        <v>285</v>
      </c>
      <c r="C101" s="39">
        <v>451</v>
      </c>
      <c r="D101" s="23">
        <v>380</v>
      </c>
      <c r="E101" s="116" t="s">
        <v>286</v>
      </c>
      <c r="F101" s="23">
        <v>42</v>
      </c>
      <c r="G101" s="116" t="s">
        <v>287</v>
      </c>
      <c r="H101" s="23">
        <v>91</v>
      </c>
      <c r="I101" s="116" t="s">
        <v>288</v>
      </c>
      <c r="J101" s="23">
        <v>247</v>
      </c>
      <c r="K101" s="116" t="s">
        <v>289</v>
      </c>
      <c r="L101" s="23">
        <v>230</v>
      </c>
      <c r="M101" s="116" t="s">
        <v>290</v>
      </c>
      <c r="N101" s="23">
        <v>363</v>
      </c>
      <c r="O101" s="116" t="s">
        <v>291</v>
      </c>
      <c r="P101" s="23">
        <v>455</v>
      </c>
      <c r="Q101" s="23"/>
      <c r="R101" s="23">
        <v>34</v>
      </c>
      <c r="S101" s="23">
        <v>1.8</v>
      </c>
      <c r="T101" s="23">
        <v>2.6</v>
      </c>
      <c r="U101" s="23">
        <v>43.5</v>
      </c>
      <c r="V101" s="23">
        <v>16</v>
      </c>
      <c r="W101" s="23"/>
    </row>
    <row r="102" spans="1:23" s="15" customFormat="1" ht="19.5" customHeight="1" x14ac:dyDescent="0.25">
      <c r="A102" s="83">
        <v>8</v>
      </c>
      <c r="B102" s="82" t="s">
        <v>292</v>
      </c>
      <c r="C102" s="39">
        <v>695</v>
      </c>
      <c r="D102" s="23">
        <v>520</v>
      </c>
      <c r="E102" s="116" t="s">
        <v>293</v>
      </c>
      <c r="F102" s="23">
        <v>56</v>
      </c>
      <c r="G102" s="116" t="s">
        <v>294</v>
      </c>
      <c r="H102" s="23">
        <v>190</v>
      </c>
      <c r="I102" s="116" t="s">
        <v>295</v>
      </c>
      <c r="J102" s="23">
        <v>274</v>
      </c>
      <c r="K102" s="116" t="s">
        <v>296</v>
      </c>
      <c r="L102" s="23">
        <v>261</v>
      </c>
      <c r="M102" s="116" t="s">
        <v>297</v>
      </c>
      <c r="N102" s="23">
        <v>507</v>
      </c>
      <c r="O102" s="116" t="s">
        <v>298</v>
      </c>
      <c r="P102" s="23">
        <v>581</v>
      </c>
      <c r="Q102" s="23"/>
      <c r="R102" s="23">
        <v>8</v>
      </c>
      <c r="S102" s="23">
        <v>2.2000000000000002</v>
      </c>
      <c r="T102" s="23">
        <v>2.7</v>
      </c>
      <c r="U102" s="23">
        <v>44.5</v>
      </c>
      <c r="V102" s="23">
        <v>17</v>
      </c>
      <c r="W102" s="23"/>
    </row>
    <row r="103" spans="1:23" s="15" customFormat="1" x14ac:dyDescent="0.25">
      <c r="A103" s="84"/>
      <c r="B103" s="84" t="s">
        <v>66</v>
      </c>
      <c r="C103" s="132">
        <f>SUM(C95:C102)</f>
        <v>7375</v>
      </c>
      <c r="D103" s="132">
        <f>SUM(D95:D102)</f>
        <v>5684</v>
      </c>
      <c r="E103" s="166">
        <v>77.069999999999993</v>
      </c>
      <c r="F103" s="33">
        <f>SUM(F95:F102)</f>
        <v>714</v>
      </c>
      <c r="G103" s="139" t="s">
        <v>299</v>
      </c>
      <c r="H103" s="33">
        <f>SUM(H95:H102)</f>
        <v>1842</v>
      </c>
      <c r="I103" s="139" t="s">
        <v>174</v>
      </c>
      <c r="J103" s="105">
        <v>3128</v>
      </c>
      <c r="K103" s="135" t="s">
        <v>300</v>
      </c>
      <c r="L103" s="33">
        <f>SUM(L95:L102)</f>
        <v>3024</v>
      </c>
      <c r="M103" s="135" t="s">
        <v>133</v>
      </c>
      <c r="N103" s="33">
        <f>SUM(N95:N102)</f>
        <v>5580</v>
      </c>
      <c r="O103" s="139" t="s">
        <v>520</v>
      </c>
      <c r="P103" s="33">
        <f>SUM(P95:P102)</f>
        <v>7913</v>
      </c>
      <c r="Q103" s="33">
        <f>SUM(Q95:Q102)</f>
        <v>0</v>
      </c>
      <c r="R103" s="33">
        <f>SUM(R95:R102)</f>
        <v>170</v>
      </c>
      <c r="S103" s="141">
        <v>2.2000000000000002</v>
      </c>
      <c r="T103" s="141">
        <v>2.65</v>
      </c>
      <c r="U103" s="119">
        <f>SUM(U95:U102)</f>
        <v>572</v>
      </c>
      <c r="V103" s="142">
        <v>17.100000000000001</v>
      </c>
      <c r="W103" s="119"/>
    </row>
    <row r="104" spans="1:23" s="15" customFormat="1" x14ac:dyDescent="0.25">
      <c r="A104" s="83"/>
      <c r="B104" s="36"/>
      <c r="C104" s="36"/>
      <c r="D104" s="36"/>
      <c r="E104" s="97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</row>
    <row r="105" spans="1:23" s="15" customFormat="1" x14ac:dyDescent="0.25">
      <c r="A105" s="83"/>
      <c r="B105" s="36" t="s">
        <v>301</v>
      </c>
      <c r="C105" s="36"/>
      <c r="D105" s="36"/>
      <c r="E105" s="97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1:23" s="15" customFormat="1" x14ac:dyDescent="0.25">
      <c r="A106" s="83">
        <v>1</v>
      </c>
      <c r="B106" s="53" t="s">
        <v>302</v>
      </c>
      <c r="C106" s="39">
        <v>1100</v>
      </c>
      <c r="D106" s="23">
        <v>453</v>
      </c>
      <c r="E106" s="116">
        <v>41.2</v>
      </c>
      <c r="F106" s="23">
        <v>19</v>
      </c>
      <c r="G106" s="116">
        <v>4.2</v>
      </c>
      <c r="H106" s="23">
        <v>142</v>
      </c>
      <c r="I106" s="116">
        <v>31.6</v>
      </c>
      <c r="J106" s="23">
        <f>D106-F106-H106</f>
        <v>292</v>
      </c>
      <c r="K106" s="116">
        <v>64.5</v>
      </c>
      <c r="L106" s="23">
        <v>203</v>
      </c>
      <c r="M106" s="116">
        <v>69.5</v>
      </c>
      <c r="N106" s="23">
        <f>F106+H106+L106</f>
        <v>364</v>
      </c>
      <c r="O106" s="116">
        <v>80.400000000000006</v>
      </c>
      <c r="P106" s="23">
        <v>1084</v>
      </c>
      <c r="Q106" s="23">
        <v>802</v>
      </c>
      <c r="R106" s="23">
        <v>205</v>
      </c>
      <c r="S106" s="23">
        <v>3.2</v>
      </c>
      <c r="T106" s="23">
        <v>5.0999999999999996</v>
      </c>
      <c r="U106" s="23">
        <v>74</v>
      </c>
      <c r="V106" s="23">
        <v>14.4</v>
      </c>
      <c r="W106" s="23"/>
    </row>
    <row r="107" spans="1:23" s="15" customFormat="1" x14ac:dyDescent="0.25">
      <c r="A107" s="83">
        <v>2</v>
      </c>
      <c r="B107" s="100" t="s">
        <v>303</v>
      </c>
      <c r="C107" s="39">
        <v>510</v>
      </c>
      <c r="D107" s="23"/>
      <c r="E107" s="116"/>
      <c r="F107" s="23"/>
      <c r="G107" s="116"/>
      <c r="H107" s="23"/>
      <c r="I107" s="116"/>
      <c r="J107" s="23"/>
      <c r="K107" s="116"/>
      <c r="L107" s="23"/>
      <c r="M107" s="116"/>
      <c r="N107" s="23"/>
      <c r="O107" s="116"/>
      <c r="P107" s="23"/>
      <c r="Q107" s="23"/>
      <c r="R107" s="23"/>
      <c r="S107" s="23"/>
      <c r="T107" s="23"/>
      <c r="U107" s="23"/>
      <c r="V107" s="23"/>
      <c r="W107" s="23"/>
    </row>
    <row r="108" spans="1:23" s="15" customFormat="1" x14ac:dyDescent="0.25">
      <c r="A108" s="83">
        <v>3</v>
      </c>
      <c r="B108" s="100" t="s">
        <v>304</v>
      </c>
      <c r="C108" s="39">
        <v>1015</v>
      </c>
      <c r="D108" s="23"/>
      <c r="E108" s="116"/>
      <c r="F108" s="23"/>
      <c r="G108" s="116"/>
      <c r="H108" s="23"/>
      <c r="I108" s="116"/>
      <c r="J108" s="23"/>
      <c r="K108" s="116"/>
      <c r="L108" s="23"/>
      <c r="M108" s="116"/>
      <c r="N108" s="23"/>
      <c r="O108" s="116"/>
      <c r="P108" s="23"/>
      <c r="Q108" s="23"/>
      <c r="R108" s="23"/>
      <c r="S108" s="23"/>
      <c r="T108" s="23"/>
      <c r="U108" s="23"/>
      <c r="V108" s="23"/>
      <c r="W108" s="23"/>
    </row>
    <row r="109" spans="1:23" s="15" customFormat="1" x14ac:dyDescent="0.25">
      <c r="A109" s="83">
        <v>4</v>
      </c>
      <c r="B109" s="53" t="s">
        <v>305</v>
      </c>
      <c r="C109" s="39">
        <v>834</v>
      </c>
      <c r="D109" s="23">
        <v>374</v>
      </c>
      <c r="E109" s="116">
        <v>44.8</v>
      </c>
      <c r="F109" s="23">
        <v>15</v>
      </c>
      <c r="G109" s="116">
        <v>4.01</v>
      </c>
      <c r="H109" s="23">
        <v>121</v>
      </c>
      <c r="I109" s="116">
        <v>32.299999999999997</v>
      </c>
      <c r="J109" s="23">
        <f t="shared" ref="J109:J112" si="23">D109-F109-H109</f>
        <v>238</v>
      </c>
      <c r="K109" s="116">
        <v>63.4</v>
      </c>
      <c r="L109" s="23">
        <v>173</v>
      </c>
      <c r="M109" s="116">
        <v>72.7</v>
      </c>
      <c r="N109" s="23">
        <f t="shared" ref="N109:N112" si="24">F109+H109+L109</f>
        <v>309</v>
      </c>
      <c r="O109" s="116">
        <v>82.6</v>
      </c>
      <c r="P109" s="23">
        <v>996</v>
      </c>
      <c r="Q109" s="23">
        <v>751</v>
      </c>
      <c r="R109" s="23">
        <v>191</v>
      </c>
      <c r="S109" s="23">
        <v>3.3</v>
      </c>
      <c r="T109" s="23">
        <v>5.2</v>
      </c>
      <c r="U109" s="23">
        <v>68</v>
      </c>
      <c r="V109" s="23">
        <v>14.3</v>
      </c>
      <c r="W109" s="23"/>
    </row>
    <row r="110" spans="1:23" s="15" customFormat="1" x14ac:dyDescent="0.25">
      <c r="A110" s="83">
        <v>5</v>
      </c>
      <c r="B110" s="53" t="s">
        <v>306</v>
      </c>
      <c r="C110" s="39">
        <v>822</v>
      </c>
      <c r="D110" s="23">
        <v>354</v>
      </c>
      <c r="E110" s="116">
        <v>43.1</v>
      </c>
      <c r="F110" s="23">
        <v>18</v>
      </c>
      <c r="G110" s="116">
        <v>5.08</v>
      </c>
      <c r="H110" s="23">
        <v>119</v>
      </c>
      <c r="I110" s="116">
        <v>33.6</v>
      </c>
      <c r="J110" s="23">
        <f t="shared" si="23"/>
        <v>217</v>
      </c>
      <c r="K110" s="116">
        <v>61.3</v>
      </c>
      <c r="L110" s="23">
        <v>168</v>
      </c>
      <c r="M110" s="116">
        <v>77.400000000000006</v>
      </c>
      <c r="N110" s="23">
        <f t="shared" si="24"/>
        <v>305</v>
      </c>
      <c r="O110" s="116">
        <v>86.2</v>
      </c>
      <c r="P110" s="23">
        <v>1001</v>
      </c>
      <c r="Q110" s="23">
        <v>770</v>
      </c>
      <c r="R110" s="23">
        <v>179</v>
      </c>
      <c r="S110" s="23">
        <v>3.2</v>
      </c>
      <c r="T110" s="23">
        <v>5.0999999999999996</v>
      </c>
      <c r="U110" s="23">
        <v>61</v>
      </c>
      <c r="V110" s="23">
        <v>14</v>
      </c>
      <c r="W110" s="23"/>
    </row>
    <row r="111" spans="1:23" s="15" customFormat="1" x14ac:dyDescent="0.25">
      <c r="A111" s="83">
        <v>6</v>
      </c>
      <c r="B111" s="101" t="s">
        <v>307</v>
      </c>
      <c r="C111" s="39">
        <v>1003</v>
      </c>
      <c r="D111" s="23">
        <v>342</v>
      </c>
      <c r="E111" s="116">
        <v>34.1</v>
      </c>
      <c r="F111" s="23">
        <v>12</v>
      </c>
      <c r="G111" s="116">
        <v>3.51</v>
      </c>
      <c r="H111" s="23">
        <v>112</v>
      </c>
      <c r="I111" s="116">
        <v>32.799999999999997</v>
      </c>
      <c r="J111" s="23">
        <f t="shared" si="23"/>
        <v>218</v>
      </c>
      <c r="K111" s="116">
        <v>63.7</v>
      </c>
      <c r="L111" s="23">
        <v>154</v>
      </c>
      <c r="M111" s="116">
        <v>70.599999999999994</v>
      </c>
      <c r="N111" s="23">
        <f t="shared" si="24"/>
        <v>278</v>
      </c>
      <c r="O111" s="116">
        <v>81.3</v>
      </c>
      <c r="P111" s="23">
        <v>912</v>
      </c>
      <c r="Q111" s="23">
        <v>693</v>
      </c>
      <c r="R111" s="23">
        <v>167</v>
      </c>
      <c r="S111" s="23">
        <v>3.2</v>
      </c>
      <c r="T111" s="23">
        <v>5.0999999999999996</v>
      </c>
      <c r="U111" s="23">
        <v>57</v>
      </c>
      <c r="V111" s="23">
        <v>14.2</v>
      </c>
      <c r="W111" s="23"/>
    </row>
    <row r="112" spans="1:23" s="15" customFormat="1" x14ac:dyDescent="0.25">
      <c r="A112" s="84"/>
      <c r="B112" s="84" t="s">
        <v>66</v>
      </c>
      <c r="C112" s="132">
        <f>SUM(C106:C111)</f>
        <v>5284</v>
      </c>
      <c r="D112" s="132">
        <f>SUM(D106:D111)</f>
        <v>1523</v>
      </c>
      <c r="E112" s="143">
        <v>28.8</v>
      </c>
      <c r="F112" s="33">
        <f>SUM(F106:F111)</f>
        <v>64</v>
      </c>
      <c r="G112" s="143" t="s">
        <v>308</v>
      </c>
      <c r="H112" s="33">
        <f>SUM(H106:H111)</f>
        <v>494</v>
      </c>
      <c r="I112" s="143">
        <v>32.4</v>
      </c>
      <c r="J112" s="41">
        <f t="shared" si="23"/>
        <v>965</v>
      </c>
      <c r="K112" s="143">
        <v>63.4</v>
      </c>
      <c r="L112" s="33">
        <f>SUM(L106:L111)</f>
        <v>698</v>
      </c>
      <c r="M112" s="143">
        <v>72.3</v>
      </c>
      <c r="N112" s="41">
        <f t="shared" si="24"/>
        <v>1256</v>
      </c>
      <c r="O112" s="143">
        <v>82.5</v>
      </c>
      <c r="P112" s="33">
        <f>SUM(P106:P111)</f>
        <v>3993</v>
      </c>
      <c r="Q112" s="33">
        <f t="shared" ref="Q112:R112" si="25">SUM(Q106:Q111)</f>
        <v>3016</v>
      </c>
      <c r="R112" s="33">
        <f t="shared" si="25"/>
        <v>742</v>
      </c>
      <c r="S112" s="141">
        <f>(S106+S109+S110+S111)/4</f>
        <v>3.2249999999999996</v>
      </c>
      <c r="T112" s="141">
        <f>(T106+T109+T110+T111)/4</f>
        <v>5.125</v>
      </c>
      <c r="U112" s="119">
        <f>SUM(U106:U111)</f>
        <v>260</v>
      </c>
      <c r="V112" s="142">
        <v>14.2</v>
      </c>
      <c r="W112" s="119">
        <v>0</v>
      </c>
    </row>
    <row r="113" spans="1:23" s="15" customFormat="1" x14ac:dyDescent="0.25">
      <c r="A113" s="83"/>
      <c r="B113" s="36"/>
      <c r="C113" s="36"/>
      <c r="D113" s="36"/>
      <c r="E113" s="97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1:23" s="15" customFormat="1" x14ac:dyDescent="0.25">
      <c r="A114" s="83"/>
      <c r="B114" s="36" t="s">
        <v>309</v>
      </c>
      <c r="C114" s="36"/>
      <c r="D114" s="36"/>
      <c r="E114" s="97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1:23" s="15" customFormat="1" x14ac:dyDescent="0.25">
      <c r="A115" s="45">
        <v>1</v>
      </c>
      <c r="B115" s="42" t="s">
        <v>310</v>
      </c>
      <c r="C115" s="43">
        <v>960</v>
      </c>
      <c r="D115" s="43">
        <v>525</v>
      </c>
      <c r="E115" s="43">
        <v>54.7</v>
      </c>
      <c r="F115" s="43">
        <v>69</v>
      </c>
      <c r="G115" s="43">
        <v>13.1</v>
      </c>
      <c r="H115" s="43">
        <v>286</v>
      </c>
      <c r="I115" s="43">
        <v>54.4</v>
      </c>
      <c r="J115" s="43">
        <v>170</v>
      </c>
      <c r="K115" s="43">
        <v>32.4</v>
      </c>
      <c r="L115" s="43">
        <v>123</v>
      </c>
      <c r="M115" s="43">
        <v>72.3</v>
      </c>
      <c r="N115" s="44">
        <f>L115+H115+F115</f>
        <v>478</v>
      </c>
      <c r="O115" s="44">
        <v>91</v>
      </c>
      <c r="P115" s="43">
        <v>1045</v>
      </c>
      <c r="Q115" s="43">
        <v>1032</v>
      </c>
      <c r="R115" s="43">
        <v>13</v>
      </c>
      <c r="S115" s="44">
        <v>3.5</v>
      </c>
      <c r="T115" s="44">
        <v>5.5</v>
      </c>
      <c r="U115" s="43">
        <v>95</v>
      </c>
      <c r="V115" s="44">
        <v>12</v>
      </c>
      <c r="W115" s="43"/>
    </row>
    <row r="116" spans="1:23" s="15" customFormat="1" x14ac:dyDescent="0.25">
      <c r="A116" s="45">
        <v>2</v>
      </c>
      <c r="B116" s="42" t="s">
        <v>315</v>
      </c>
      <c r="C116" s="43">
        <v>982</v>
      </c>
      <c r="D116" s="43">
        <v>537</v>
      </c>
      <c r="E116" s="43">
        <v>54.9</v>
      </c>
      <c r="F116" s="43">
        <v>82</v>
      </c>
      <c r="G116" s="43">
        <v>15.3</v>
      </c>
      <c r="H116" s="43">
        <v>287</v>
      </c>
      <c r="I116" s="43">
        <v>53.4</v>
      </c>
      <c r="J116" s="43">
        <v>168</v>
      </c>
      <c r="K116" s="43">
        <v>31.3</v>
      </c>
      <c r="L116" s="43">
        <v>162</v>
      </c>
      <c r="M116" s="43">
        <v>96.4</v>
      </c>
      <c r="N116" s="44">
        <f t="shared" ref="N116:N121" si="26">L116+H116+F116</f>
        <v>531</v>
      </c>
      <c r="O116" s="44">
        <v>98.8</v>
      </c>
      <c r="P116" s="43">
        <v>925</v>
      </c>
      <c r="Q116" s="43">
        <v>918</v>
      </c>
      <c r="R116" s="43">
        <v>7</v>
      </c>
      <c r="S116" s="44">
        <v>3.8</v>
      </c>
      <c r="T116" s="44">
        <v>5.9</v>
      </c>
      <c r="U116" s="43">
        <v>85</v>
      </c>
      <c r="V116" s="44">
        <v>11</v>
      </c>
      <c r="W116" s="43"/>
    </row>
    <row r="117" spans="1:23" s="15" customFormat="1" x14ac:dyDescent="0.25">
      <c r="A117" s="45">
        <v>3</v>
      </c>
      <c r="B117" s="42" t="s">
        <v>316</v>
      </c>
      <c r="C117" s="43">
        <v>925</v>
      </c>
      <c r="D117" s="43">
        <v>531</v>
      </c>
      <c r="E117" s="43">
        <v>56.6</v>
      </c>
      <c r="F117" s="43">
        <v>70</v>
      </c>
      <c r="G117" s="43">
        <v>13.2</v>
      </c>
      <c r="H117" s="43">
        <v>271</v>
      </c>
      <c r="I117" s="43">
        <v>51</v>
      </c>
      <c r="J117" s="43">
        <v>190</v>
      </c>
      <c r="K117" s="43">
        <v>35.799999999999997</v>
      </c>
      <c r="L117" s="43">
        <v>185</v>
      </c>
      <c r="M117" s="43">
        <v>97.4</v>
      </c>
      <c r="N117" s="44">
        <f t="shared" si="26"/>
        <v>526</v>
      </c>
      <c r="O117" s="44">
        <v>99</v>
      </c>
      <c r="P117" s="43">
        <v>911</v>
      </c>
      <c r="Q117" s="43">
        <v>901</v>
      </c>
      <c r="R117" s="43">
        <v>10</v>
      </c>
      <c r="S117" s="44">
        <v>3.7</v>
      </c>
      <c r="T117" s="44">
        <v>5.3</v>
      </c>
      <c r="U117" s="43">
        <v>91</v>
      </c>
      <c r="V117" s="44">
        <v>11</v>
      </c>
      <c r="W117" s="43"/>
    </row>
    <row r="118" spans="1:23" s="15" customFormat="1" x14ac:dyDescent="0.25">
      <c r="A118" s="45">
        <v>4</v>
      </c>
      <c r="B118" s="42" t="s">
        <v>311</v>
      </c>
      <c r="C118" s="43">
        <v>1296</v>
      </c>
      <c r="D118" s="43">
        <v>695</v>
      </c>
      <c r="E118" s="43">
        <v>53.5</v>
      </c>
      <c r="F118" s="43">
        <v>87</v>
      </c>
      <c r="G118" s="43">
        <v>12.5</v>
      </c>
      <c r="H118" s="43">
        <v>375</v>
      </c>
      <c r="I118" s="43">
        <v>54</v>
      </c>
      <c r="J118" s="43">
        <v>233</v>
      </c>
      <c r="K118" s="43">
        <v>33.5</v>
      </c>
      <c r="L118" s="43">
        <v>209</v>
      </c>
      <c r="M118" s="43">
        <v>89.6</v>
      </c>
      <c r="N118" s="44">
        <f t="shared" si="26"/>
        <v>671</v>
      </c>
      <c r="O118" s="44">
        <v>96.5</v>
      </c>
      <c r="P118" s="43">
        <v>865</v>
      </c>
      <c r="Q118" s="43">
        <v>850</v>
      </c>
      <c r="R118" s="43">
        <v>15</v>
      </c>
      <c r="S118" s="44">
        <v>3.9</v>
      </c>
      <c r="T118" s="44">
        <v>6.2</v>
      </c>
      <c r="U118" s="43">
        <v>85</v>
      </c>
      <c r="V118" s="44">
        <v>10</v>
      </c>
      <c r="W118" s="43"/>
    </row>
    <row r="119" spans="1:23" s="15" customFormat="1" x14ac:dyDescent="0.25">
      <c r="A119" s="45">
        <v>5</v>
      </c>
      <c r="B119" s="42" t="s">
        <v>312</v>
      </c>
      <c r="C119" s="43">
        <v>942</v>
      </c>
      <c r="D119" s="43">
        <v>535</v>
      </c>
      <c r="E119" s="43">
        <v>57.3</v>
      </c>
      <c r="F119" s="43">
        <v>73</v>
      </c>
      <c r="G119" s="43">
        <v>13.6</v>
      </c>
      <c r="H119" s="43">
        <v>309</v>
      </c>
      <c r="I119" s="43">
        <v>57.8</v>
      </c>
      <c r="J119" s="43">
        <v>153</v>
      </c>
      <c r="K119" s="43">
        <v>28.6</v>
      </c>
      <c r="L119" s="43">
        <v>147</v>
      </c>
      <c r="M119" s="43">
        <v>96.1</v>
      </c>
      <c r="N119" s="44">
        <f t="shared" si="26"/>
        <v>529</v>
      </c>
      <c r="O119" s="44">
        <v>98.9</v>
      </c>
      <c r="P119" s="43">
        <v>941</v>
      </c>
      <c r="Q119" s="43">
        <v>931</v>
      </c>
      <c r="R119" s="43">
        <v>10</v>
      </c>
      <c r="S119" s="44">
        <v>3.5</v>
      </c>
      <c r="T119" s="44">
        <v>5.7</v>
      </c>
      <c r="U119" s="43">
        <v>89</v>
      </c>
      <c r="V119" s="44">
        <v>11</v>
      </c>
      <c r="W119" s="43"/>
    </row>
    <row r="120" spans="1:23" s="15" customFormat="1" x14ac:dyDescent="0.25">
      <c r="A120" s="45">
        <v>6</v>
      </c>
      <c r="B120" s="42" t="s">
        <v>313</v>
      </c>
      <c r="C120" s="43">
        <v>805</v>
      </c>
      <c r="D120" s="43">
        <v>423</v>
      </c>
      <c r="E120" s="43">
        <v>53.5</v>
      </c>
      <c r="F120" s="43">
        <v>65</v>
      </c>
      <c r="G120" s="43">
        <v>15.3</v>
      </c>
      <c r="H120" s="43">
        <v>231</v>
      </c>
      <c r="I120" s="43">
        <v>54.6</v>
      </c>
      <c r="J120" s="43">
        <v>127</v>
      </c>
      <c r="K120" s="43">
        <v>30</v>
      </c>
      <c r="L120" s="43">
        <v>121</v>
      </c>
      <c r="M120" s="43">
        <v>95.2</v>
      </c>
      <c r="N120" s="44">
        <f t="shared" si="26"/>
        <v>417</v>
      </c>
      <c r="O120" s="44">
        <v>98.5</v>
      </c>
      <c r="P120" s="43">
        <v>925</v>
      </c>
      <c r="Q120" s="43">
        <v>918</v>
      </c>
      <c r="R120" s="43">
        <v>7</v>
      </c>
      <c r="S120" s="44">
        <v>4</v>
      </c>
      <c r="T120" s="44">
        <v>6.1</v>
      </c>
      <c r="U120" s="43">
        <v>87</v>
      </c>
      <c r="V120" s="44">
        <v>11</v>
      </c>
      <c r="W120" s="43"/>
    </row>
    <row r="121" spans="1:23" s="15" customFormat="1" x14ac:dyDescent="0.25">
      <c r="A121" s="45">
        <v>7</v>
      </c>
      <c r="B121" s="42" t="s">
        <v>314</v>
      </c>
      <c r="C121" s="43">
        <v>1398</v>
      </c>
      <c r="D121" s="43">
        <v>695</v>
      </c>
      <c r="E121" s="43">
        <v>49.8</v>
      </c>
      <c r="F121" s="43">
        <v>90</v>
      </c>
      <c r="G121" s="43">
        <v>13</v>
      </c>
      <c r="H121" s="43">
        <v>395</v>
      </c>
      <c r="I121" s="43">
        <v>56.8</v>
      </c>
      <c r="J121" s="43">
        <v>210</v>
      </c>
      <c r="K121" s="43">
        <v>30.2</v>
      </c>
      <c r="L121" s="43">
        <v>196</v>
      </c>
      <c r="M121" s="43">
        <v>93.3</v>
      </c>
      <c r="N121" s="44">
        <f t="shared" si="26"/>
        <v>681</v>
      </c>
      <c r="O121" s="44">
        <v>97.9</v>
      </c>
      <c r="P121" s="43">
        <v>1155</v>
      </c>
      <c r="Q121" s="43">
        <v>1142</v>
      </c>
      <c r="R121" s="43">
        <v>13</v>
      </c>
      <c r="S121" s="44">
        <v>3.8</v>
      </c>
      <c r="T121" s="44">
        <v>6.2</v>
      </c>
      <c r="U121" s="43">
        <v>105</v>
      </c>
      <c r="V121" s="44">
        <v>12</v>
      </c>
      <c r="W121" s="43"/>
    </row>
    <row r="122" spans="1:23" s="15" customFormat="1" x14ac:dyDescent="0.25">
      <c r="A122" s="33"/>
      <c r="B122" s="46" t="s">
        <v>66</v>
      </c>
      <c r="C122" s="33">
        <f>C115+C116+C117+C118+C119+C120+C121</f>
        <v>7308</v>
      </c>
      <c r="D122" s="33">
        <f>D115+D116+D117+D118+D119+D120+D121</f>
        <v>3941</v>
      </c>
      <c r="E122" s="33">
        <v>53.9</v>
      </c>
      <c r="F122" s="33">
        <f>F115+F116+F117+F118+F119+F120+F121</f>
        <v>536</v>
      </c>
      <c r="G122" s="33">
        <v>13.6</v>
      </c>
      <c r="H122" s="33">
        <f>H115+H116+H117+H118+H119+H120+H121</f>
        <v>2154</v>
      </c>
      <c r="I122" s="33">
        <v>54.6</v>
      </c>
      <c r="J122" s="33">
        <f>J115+J116+J117+J118+J119+J120+J121</f>
        <v>1251</v>
      </c>
      <c r="K122" s="33">
        <v>31.7</v>
      </c>
      <c r="L122" s="33">
        <f>L115+L116+L117+L118+L119+L120+L121</f>
        <v>1143</v>
      </c>
      <c r="M122" s="33">
        <v>91.3</v>
      </c>
      <c r="N122" s="46">
        <f>L122+H122+F122</f>
        <v>3833</v>
      </c>
      <c r="O122" s="46">
        <v>97.2</v>
      </c>
      <c r="P122" s="33">
        <f>P115+P116+P117+P118+P119+P120+P121</f>
        <v>6767</v>
      </c>
      <c r="Q122" s="33">
        <v>6692</v>
      </c>
      <c r="R122" s="33">
        <f>R115+R116+R117+R118+R119+R120+R121</f>
        <v>75</v>
      </c>
      <c r="S122" s="46">
        <v>3.7</v>
      </c>
      <c r="T122" s="46">
        <v>5.8</v>
      </c>
      <c r="U122" s="33">
        <f>U115+U116+U117+U118+U119+U120+U121</f>
        <v>637</v>
      </c>
      <c r="V122" s="46">
        <v>11.1</v>
      </c>
      <c r="W122" s="40"/>
    </row>
    <row r="123" spans="1:23" s="15" customFormat="1" x14ac:dyDescent="0.25">
      <c r="A123" s="83"/>
      <c r="B123" s="36"/>
      <c r="C123" s="36"/>
      <c r="D123" s="36"/>
      <c r="E123" s="97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</row>
    <row r="124" spans="1:23" s="15" customFormat="1" x14ac:dyDescent="0.25">
      <c r="A124" s="83"/>
      <c r="B124" s="36" t="s">
        <v>317</v>
      </c>
      <c r="C124" s="36"/>
      <c r="D124" s="36"/>
      <c r="E124" s="97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1:23" s="15" customFormat="1" ht="18" customHeight="1" x14ac:dyDescent="0.25">
      <c r="A125" s="83">
        <v>1</v>
      </c>
      <c r="B125" s="82" t="s">
        <v>318</v>
      </c>
      <c r="C125" s="39">
        <v>553</v>
      </c>
      <c r="D125" s="23">
        <v>218</v>
      </c>
      <c r="E125" s="61">
        <v>39.4</v>
      </c>
      <c r="F125" s="23">
        <v>15</v>
      </c>
      <c r="G125" s="116" t="s">
        <v>329</v>
      </c>
      <c r="H125" s="23">
        <v>26</v>
      </c>
      <c r="I125" s="61">
        <v>11.9</v>
      </c>
      <c r="J125" s="23">
        <v>177</v>
      </c>
      <c r="K125" s="116" t="s">
        <v>319</v>
      </c>
      <c r="L125" s="23">
        <v>177</v>
      </c>
      <c r="M125" s="116" t="s">
        <v>96</v>
      </c>
      <c r="N125" s="23">
        <v>218</v>
      </c>
      <c r="O125" s="116" t="s">
        <v>96</v>
      </c>
      <c r="P125" s="23">
        <v>529</v>
      </c>
      <c r="Q125" s="23">
        <v>374</v>
      </c>
      <c r="R125" s="23"/>
      <c r="S125" s="23">
        <v>3.1</v>
      </c>
      <c r="T125" s="23">
        <v>3.7</v>
      </c>
      <c r="U125" s="23">
        <v>39</v>
      </c>
      <c r="V125" s="23">
        <v>9.3000000000000007</v>
      </c>
      <c r="W125" s="23"/>
    </row>
    <row r="126" spans="1:23" s="15" customFormat="1" ht="18" customHeight="1" x14ac:dyDescent="0.25">
      <c r="A126" s="83">
        <v>2</v>
      </c>
      <c r="B126" s="82" t="s">
        <v>320</v>
      </c>
      <c r="C126" s="39">
        <v>950</v>
      </c>
      <c r="D126" s="23">
        <v>264</v>
      </c>
      <c r="E126" s="116" t="s">
        <v>334</v>
      </c>
      <c r="F126" s="23">
        <v>20</v>
      </c>
      <c r="G126" s="116" t="s">
        <v>330</v>
      </c>
      <c r="H126" s="23">
        <v>42</v>
      </c>
      <c r="I126" s="61">
        <v>15.9</v>
      </c>
      <c r="J126" s="61">
        <v>202</v>
      </c>
      <c r="K126" s="116" t="s">
        <v>339</v>
      </c>
      <c r="L126" s="23">
        <v>202</v>
      </c>
      <c r="M126" s="116" t="s">
        <v>96</v>
      </c>
      <c r="N126" s="23">
        <v>264</v>
      </c>
      <c r="O126" s="131" t="s">
        <v>96</v>
      </c>
      <c r="P126" s="23">
        <v>674</v>
      </c>
      <c r="Q126" s="23">
        <v>479</v>
      </c>
      <c r="R126" s="23"/>
      <c r="S126" s="23">
        <v>3.8</v>
      </c>
      <c r="T126" s="23">
        <v>4.3</v>
      </c>
      <c r="U126" s="23">
        <v>50</v>
      </c>
      <c r="V126" s="23">
        <v>11.7</v>
      </c>
      <c r="W126" s="23"/>
    </row>
    <row r="127" spans="1:23" s="15" customFormat="1" x14ac:dyDescent="0.25">
      <c r="A127" s="83">
        <v>3</v>
      </c>
      <c r="B127" s="82" t="s">
        <v>321</v>
      </c>
      <c r="C127" s="39">
        <v>965</v>
      </c>
      <c r="D127" s="23">
        <v>215</v>
      </c>
      <c r="E127" s="116" t="s">
        <v>335</v>
      </c>
      <c r="F127" s="23">
        <v>17</v>
      </c>
      <c r="G127" s="116" t="s">
        <v>328</v>
      </c>
      <c r="H127" s="23">
        <v>65</v>
      </c>
      <c r="I127" s="61">
        <v>30.2</v>
      </c>
      <c r="J127" s="23">
        <v>133</v>
      </c>
      <c r="K127" s="35">
        <v>61.9</v>
      </c>
      <c r="L127" s="23">
        <v>105</v>
      </c>
      <c r="M127" s="116" t="s">
        <v>326</v>
      </c>
      <c r="N127" s="23">
        <v>187</v>
      </c>
      <c r="O127" s="116" t="s">
        <v>327</v>
      </c>
      <c r="P127" s="23">
        <v>433</v>
      </c>
      <c r="Q127" s="23">
        <v>299</v>
      </c>
      <c r="R127" s="23"/>
      <c r="S127" s="23">
        <v>3.7</v>
      </c>
      <c r="T127" s="23">
        <v>4.4000000000000004</v>
      </c>
      <c r="U127" s="23">
        <v>41</v>
      </c>
      <c r="V127" s="23">
        <v>9.6999999999999993</v>
      </c>
      <c r="W127" s="23"/>
    </row>
    <row r="128" spans="1:23" s="15" customFormat="1" ht="19.5" customHeight="1" x14ac:dyDescent="0.25">
      <c r="A128" s="83">
        <v>4</v>
      </c>
      <c r="B128" s="82" t="s">
        <v>322</v>
      </c>
      <c r="C128" s="39">
        <v>999</v>
      </c>
      <c r="D128" s="23">
        <v>470</v>
      </c>
      <c r="E128" s="116" t="s">
        <v>336</v>
      </c>
      <c r="F128" s="23">
        <v>25</v>
      </c>
      <c r="G128" s="116" t="s">
        <v>331</v>
      </c>
      <c r="H128" s="23">
        <v>109</v>
      </c>
      <c r="I128" s="61">
        <v>32.200000000000003</v>
      </c>
      <c r="J128" s="23">
        <v>336</v>
      </c>
      <c r="K128" s="116" t="s">
        <v>165</v>
      </c>
      <c r="L128" s="23">
        <v>336</v>
      </c>
      <c r="M128" s="116" t="s">
        <v>96</v>
      </c>
      <c r="N128" s="23">
        <v>470</v>
      </c>
      <c r="O128" s="116" t="s">
        <v>96</v>
      </c>
      <c r="P128" s="23">
        <v>889</v>
      </c>
      <c r="Q128" s="23">
        <v>687</v>
      </c>
      <c r="R128" s="23"/>
      <c r="S128" s="23">
        <v>4.2</v>
      </c>
      <c r="T128" s="23">
        <v>5.0999999999999996</v>
      </c>
      <c r="U128" s="23">
        <v>71.25</v>
      </c>
      <c r="V128" s="23">
        <v>11.7</v>
      </c>
      <c r="W128" s="23"/>
    </row>
    <row r="129" spans="1:23" s="15" customFormat="1" ht="15.75" customHeight="1" x14ac:dyDescent="0.25">
      <c r="A129" s="83">
        <v>5</v>
      </c>
      <c r="B129" s="82" t="s">
        <v>323</v>
      </c>
      <c r="C129" s="39">
        <v>1141</v>
      </c>
      <c r="D129" s="23">
        <v>456</v>
      </c>
      <c r="E129" s="116" t="s">
        <v>145</v>
      </c>
      <c r="F129" s="23">
        <v>23</v>
      </c>
      <c r="G129" s="116" t="s">
        <v>332</v>
      </c>
      <c r="H129" s="23">
        <v>89</v>
      </c>
      <c r="I129" s="61">
        <v>19.5</v>
      </c>
      <c r="J129" s="23">
        <v>344</v>
      </c>
      <c r="K129" s="116" t="s">
        <v>340</v>
      </c>
      <c r="L129" s="23">
        <v>282</v>
      </c>
      <c r="M129" s="116" t="s">
        <v>341</v>
      </c>
      <c r="N129" s="23">
        <v>394</v>
      </c>
      <c r="O129" s="116" t="s">
        <v>324</v>
      </c>
      <c r="P129" s="23">
        <v>1530</v>
      </c>
      <c r="Q129" s="23">
        <v>994</v>
      </c>
      <c r="R129" s="23">
        <v>83</v>
      </c>
      <c r="S129" s="23">
        <v>4</v>
      </c>
      <c r="T129" s="23">
        <v>5.7</v>
      </c>
      <c r="U129" s="23">
        <v>102</v>
      </c>
      <c r="V129" s="23">
        <v>9</v>
      </c>
      <c r="W129" s="23"/>
    </row>
    <row r="130" spans="1:23" s="15" customFormat="1" x14ac:dyDescent="0.25">
      <c r="A130" s="83">
        <v>6</v>
      </c>
      <c r="B130" s="82" t="s">
        <v>325</v>
      </c>
      <c r="C130" s="39">
        <v>1009</v>
      </c>
      <c r="D130" s="23">
        <v>412</v>
      </c>
      <c r="E130" s="116" t="s">
        <v>337</v>
      </c>
      <c r="F130" s="23">
        <v>25</v>
      </c>
      <c r="G130" s="116" t="s">
        <v>333</v>
      </c>
      <c r="H130" s="23">
        <v>124</v>
      </c>
      <c r="I130" s="61">
        <v>30.1</v>
      </c>
      <c r="J130" s="23">
        <v>263</v>
      </c>
      <c r="K130" s="116" t="s">
        <v>143</v>
      </c>
      <c r="L130" s="23">
        <v>263</v>
      </c>
      <c r="M130" s="116" t="s">
        <v>96</v>
      </c>
      <c r="N130" s="23">
        <v>412</v>
      </c>
      <c r="O130" s="116" t="s">
        <v>96</v>
      </c>
      <c r="P130" s="23">
        <v>869</v>
      </c>
      <c r="Q130" s="23">
        <v>626</v>
      </c>
      <c r="R130" s="23"/>
      <c r="S130" s="23">
        <v>3.8</v>
      </c>
      <c r="T130" s="23">
        <v>4.8</v>
      </c>
      <c r="U130" s="23">
        <v>66</v>
      </c>
      <c r="V130" s="23">
        <v>11</v>
      </c>
      <c r="W130" s="23"/>
    </row>
    <row r="131" spans="1:23" s="15" customFormat="1" x14ac:dyDescent="0.25">
      <c r="A131" s="84"/>
      <c r="B131" s="84" t="s">
        <v>66</v>
      </c>
      <c r="C131" s="132">
        <f>SUM(C125:C130)</f>
        <v>5617</v>
      </c>
      <c r="D131" s="132">
        <f>SUM(D125:D130)</f>
        <v>2035</v>
      </c>
      <c r="E131" s="139" t="s">
        <v>338</v>
      </c>
      <c r="F131" s="33">
        <f>SUM(F125:F130)</f>
        <v>125</v>
      </c>
      <c r="G131" s="139" t="s">
        <v>333</v>
      </c>
      <c r="H131" s="33">
        <f>SUM(H125:H130)</f>
        <v>455</v>
      </c>
      <c r="I131" s="140">
        <v>22.4</v>
      </c>
      <c r="J131" s="105">
        <v>1455</v>
      </c>
      <c r="K131" s="135" t="s">
        <v>165</v>
      </c>
      <c r="L131" s="33">
        <f>SUM(L125:L130)</f>
        <v>1365</v>
      </c>
      <c r="M131" s="135" t="s">
        <v>342</v>
      </c>
      <c r="N131" s="33">
        <f>SUM(N125:N130)</f>
        <v>1945</v>
      </c>
      <c r="O131" s="140">
        <v>95.6</v>
      </c>
      <c r="P131" s="33">
        <f>SUM(P125:P130)</f>
        <v>4924</v>
      </c>
      <c r="Q131" s="33">
        <f t="shared" ref="Q131:R131" si="27">SUM(Q125:Q130)</f>
        <v>3459</v>
      </c>
      <c r="R131" s="33">
        <f t="shared" si="27"/>
        <v>83</v>
      </c>
      <c r="S131" s="141">
        <v>3.7</v>
      </c>
      <c r="T131" s="141">
        <v>4.5999999999999996</v>
      </c>
      <c r="U131" s="119">
        <f>SUM(U125:U130)</f>
        <v>369.25</v>
      </c>
      <c r="V131" s="142">
        <v>10.4</v>
      </c>
      <c r="W131" s="119"/>
    </row>
    <row r="132" spans="1:23" s="15" customFormat="1" x14ac:dyDescent="0.25">
      <c r="A132" s="83"/>
      <c r="B132" s="36"/>
      <c r="C132" s="36"/>
      <c r="D132" s="36"/>
      <c r="E132" s="97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</row>
    <row r="133" spans="1:23" s="15" customFormat="1" x14ac:dyDescent="0.25">
      <c r="A133" s="83"/>
      <c r="B133" s="36" t="s">
        <v>343</v>
      </c>
      <c r="C133" s="36"/>
      <c r="D133" s="36"/>
      <c r="E133" s="97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</row>
    <row r="134" spans="1:23" s="15" customFormat="1" x14ac:dyDescent="0.25">
      <c r="A134" s="59">
        <v>1</v>
      </c>
      <c r="B134" s="103" t="s">
        <v>344</v>
      </c>
      <c r="C134" s="59">
        <v>718</v>
      </c>
      <c r="D134" s="59">
        <v>386</v>
      </c>
      <c r="E134" s="67">
        <f>D134/C134*100</f>
        <v>53.760445682451255</v>
      </c>
      <c r="F134" s="59">
        <v>32</v>
      </c>
      <c r="G134" s="67">
        <f>F134/D134*100</f>
        <v>8.2901554404145088</v>
      </c>
      <c r="H134" s="59">
        <v>35</v>
      </c>
      <c r="I134" s="67">
        <f>H134/D134*100</f>
        <v>9.0673575129533681</v>
      </c>
      <c r="J134" s="59">
        <v>319</v>
      </c>
      <c r="K134" s="67">
        <f>J134/D134*100</f>
        <v>82.642487046632127</v>
      </c>
      <c r="L134" s="59">
        <v>274</v>
      </c>
      <c r="M134" s="67">
        <f>L134/J134*100</f>
        <v>85.893416927899693</v>
      </c>
      <c r="N134" s="68">
        <f>F134+H134+L134</f>
        <v>341</v>
      </c>
      <c r="O134" s="69">
        <f>N134/D134*100</f>
        <v>88.341968911917107</v>
      </c>
      <c r="P134" s="59">
        <v>1329</v>
      </c>
      <c r="Q134" s="59">
        <v>1260</v>
      </c>
      <c r="R134" s="59">
        <v>3</v>
      </c>
      <c r="S134" s="59">
        <v>3.6</v>
      </c>
      <c r="T134" s="59">
        <v>4.9000000000000004</v>
      </c>
      <c r="U134" s="59">
        <v>88</v>
      </c>
      <c r="V134" s="59">
        <v>12</v>
      </c>
      <c r="W134" s="59"/>
    </row>
    <row r="135" spans="1:23" s="15" customFormat="1" x14ac:dyDescent="0.25">
      <c r="A135" s="59">
        <v>2</v>
      </c>
      <c r="B135" s="103" t="s">
        <v>345</v>
      </c>
      <c r="C135" s="59">
        <v>857</v>
      </c>
      <c r="D135" s="59">
        <v>296</v>
      </c>
      <c r="E135" s="67">
        <f t="shared" ref="E135:E140" si="28">D135/C135*100</f>
        <v>34.539089848308052</v>
      </c>
      <c r="F135" s="59">
        <v>23</v>
      </c>
      <c r="G135" s="67">
        <f t="shared" ref="G135:G137" si="29">F135/D135*100</f>
        <v>7.7702702702702702</v>
      </c>
      <c r="H135" s="59">
        <v>104</v>
      </c>
      <c r="I135" s="67">
        <f t="shared" ref="I135:I140" si="30">H135/D135*100</f>
        <v>35.135135135135137</v>
      </c>
      <c r="J135" s="59">
        <v>169</v>
      </c>
      <c r="K135" s="67">
        <f t="shared" ref="K135:K140" si="31">J135/D135*100</f>
        <v>57.094594594594597</v>
      </c>
      <c r="L135" s="59">
        <v>156</v>
      </c>
      <c r="M135" s="67">
        <f t="shared" ref="M135:M140" si="32">L135/J135*100</f>
        <v>92.307692307692307</v>
      </c>
      <c r="N135" s="68">
        <f>F135+H135+L135</f>
        <v>283</v>
      </c>
      <c r="O135" s="69">
        <f t="shared" ref="O135:O140" si="33">N135/D135*100</f>
        <v>95.608108108108098</v>
      </c>
      <c r="P135" s="59">
        <v>679</v>
      </c>
      <c r="Q135" s="59">
        <v>661</v>
      </c>
      <c r="R135" s="59">
        <v>4</v>
      </c>
      <c r="S135" s="104">
        <v>3.1</v>
      </c>
      <c r="T135" s="104">
        <v>4.4000000000000004</v>
      </c>
      <c r="U135" s="59">
        <v>68</v>
      </c>
      <c r="V135" s="59">
        <v>8.8000000000000007</v>
      </c>
      <c r="W135" s="59"/>
    </row>
    <row r="136" spans="1:23" s="15" customFormat="1" x14ac:dyDescent="0.25">
      <c r="A136" s="59">
        <v>3</v>
      </c>
      <c r="B136" s="103" t="s">
        <v>346</v>
      </c>
      <c r="C136" s="59">
        <v>899</v>
      </c>
      <c r="D136" s="59"/>
      <c r="E136" s="67"/>
      <c r="F136" s="59"/>
      <c r="G136" s="67"/>
      <c r="H136" s="59"/>
      <c r="I136" s="67"/>
      <c r="J136" s="59"/>
      <c r="K136" s="67"/>
      <c r="L136" s="59"/>
      <c r="M136" s="67"/>
      <c r="N136" s="68"/>
      <c r="O136" s="69"/>
      <c r="P136" s="59"/>
      <c r="Q136" s="59"/>
      <c r="R136" s="59"/>
      <c r="S136" s="104"/>
      <c r="T136" s="104"/>
      <c r="U136" s="59"/>
      <c r="V136" s="59"/>
      <c r="W136" s="59"/>
    </row>
    <row r="137" spans="1:23" s="15" customFormat="1" x14ac:dyDescent="0.25">
      <c r="A137" s="59">
        <v>4</v>
      </c>
      <c r="B137" s="103" t="s">
        <v>347</v>
      </c>
      <c r="C137" s="59">
        <v>962</v>
      </c>
      <c r="D137" s="59">
        <v>362</v>
      </c>
      <c r="E137" s="67">
        <f t="shared" si="28"/>
        <v>37.629937629937629</v>
      </c>
      <c r="F137" s="59">
        <v>29</v>
      </c>
      <c r="G137" s="67">
        <f t="shared" si="29"/>
        <v>8.0110497237569067</v>
      </c>
      <c r="H137" s="59">
        <v>47</v>
      </c>
      <c r="I137" s="67">
        <f t="shared" si="30"/>
        <v>12.983425414364641</v>
      </c>
      <c r="J137" s="59">
        <v>286</v>
      </c>
      <c r="K137" s="67">
        <f t="shared" si="31"/>
        <v>79.005524861878456</v>
      </c>
      <c r="L137" s="59">
        <v>212</v>
      </c>
      <c r="M137" s="67">
        <f t="shared" si="32"/>
        <v>74.12587412587412</v>
      </c>
      <c r="N137" s="68">
        <f>F137+H137+L137</f>
        <v>288</v>
      </c>
      <c r="O137" s="69">
        <f t="shared" si="33"/>
        <v>79.55801104972376</v>
      </c>
      <c r="P137" s="59">
        <v>1045</v>
      </c>
      <c r="Q137" s="59">
        <v>1004</v>
      </c>
      <c r="R137" s="59">
        <v>11</v>
      </c>
      <c r="S137" s="104">
        <v>2.9</v>
      </c>
      <c r="T137" s="104">
        <v>4.8</v>
      </c>
      <c r="U137" s="59">
        <v>79</v>
      </c>
      <c r="V137" s="59">
        <v>11.7</v>
      </c>
      <c r="W137" s="59"/>
    </row>
    <row r="138" spans="1:23" s="15" customFormat="1" x14ac:dyDescent="0.25">
      <c r="A138" s="59">
        <v>5</v>
      </c>
      <c r="B138" s="103" t="s">
        <v>348</v>
      </c>
      <c r="C138" s="59">
        <v>978</v>
      </c>
      <c r="D138" s="59"/>
      <c r="E138" s="67"/>
      <c r="F138" s="59"/>
      <c r="G138" s="67"/>
      <c r="H138" s="59"/>
      <c r="I138" s="67"/>
      <c r="J138" s="59"/>
      <c r="K138" s="67"/>
      <c r="L138" s="59"/>
      <c r="M138" s="67"/>
      <c r="N138" s="68"/>
      <c r="O138" s="69"/>
      <c r="P138" s="59"/>
      <c r="Q138" s="59"/>
      <c r="R138" s="59"/>
      <c r="S138" s="104"/>
      <c r="T138" s="104"/>
      <c r="U138" s="59"/>
      <c r="V138" s="59"/>
      <c r="W138" s="59"/>
    </row>
    <row r="139" spans="1:23" s="15" customFormat="1" x14ac:dyDescent="0.25">
      <c r="A139" s="59">
        <v>6</v>
      </c>
      <c r="B139" s="103" t="s">
        <v>349</v>
      </c>
      <c r="C139" s="59">
        <v>853</v>
      </c>
      <c r="D139" s="59"/>
      <c r="E139" s="67"/>
      <c r="F139" s="59"/>
      <c r="G139" s="67"/>
      <c r="H139" s="59"/>
      <c r="I139" s="67"/>
      <c r="J139" s="59"/>
      <c r="K139" s="67"/>
      <c r="L139" s="59"/>
      <c r="M139" s="67"/>
      <c r="N139" s="68"/>
      <c r="O139" s="69"/>
      <c r="P139" s="59"/>
      <c r="Q139" s="59"/>
      <c r="R139" s="59"/>
      <c r="S139" s="104"/>
      <c r="T139" s="104"/>
      <c r="U139" s="59"/>
      <c r="V139" s="59"/>
      <c r="W139" s="59">
        <v>1</v>
      </c>
    </row>
    <row r="140" spans="1:23" s="62" customFormat="1" ht="14.25" x14ac:dyDescent="0.2">
      <c r="A140" s="105"/>
      <c r="B140" s="105" t="s">
        <v>66</v>
      </c>
      <c r="C140" s="105">
        <f>C134+C135+C136+C137+C138+C139</f>
        <v>5267</v>
      </c>
      <c r="D140" s="105">
        <f>D134+D135+D136+D137+D138+D139</f>
        <v>1044</v>
      </c>
      <c r="E140" s="106">
        <f t="shared" si="28"/>
        <v>19.821530282893487</v>
      </c>
      <c r="F140" s="105">
        <f>F134+F135+F136+F137+F138+F139</f>
        <v>84</v>
      </c>
      <c r="G140" s="106">
        <f>F140/D140*100</f>
        <v>8.0459770114942533</v>
      </c>
      <c r="H140" s="105">
        <f>H134+H135+H136+H137+H138+H139</f>
        <v>186</v>
      </c>
      <c r="I140" s="106">
        <f t="shared" si="30"/>
        <v>17.816091954022991</v>
      </c>
      <c r="J140" s="105">
        <f>J134+J135+J136+J137+J138+J139</f>
        <v>774</v>
      </c>
      <c r="K140" s="106">
        <f t="shared" si="31"/>
        <v>74.137931034482762</v>
      </c>
      <c r="L140" s="105">
        <f>L134+L135+L136+L137+L138+L139</f>
        <v>642</v>
      </c>
      <c r="M140" s="106">
        <f t="shared" si="32"/>
        <v>82.945736434108525</v>
      </c>
      <c r="N140" s="107">
        <f>N134+N135+N136+N137+N138+N139</f>
        <v>912</v>
      </c>
      <c r="O140" s="108">
        <f t="shared" si="33"/>
        <v>87.356321839080465</v>
      </c>
      <c r="P140" s="105">
        <f>P134+P135+P136+P137+P138+P139</f>
        <v>3053</v>
      </c>
      <c r="Q140" s="105">
        <f>Q134+Q135+Q136+Q137+Q138+Q139</f>
        <v>2925</v>
      </c>
      <c r="R140" s="105">
        <f>R134+R135+R136+R137+R138+R139</f>
        <v>18</v>
      </c>
      <c r="S140" s="33">
        <v>3.2</v>
      </c>
      <c r="T140" s="33">
        <v>4.7</v>
      </c>
      <c r="U140" s="105">
        <v>235</v>
      </c>
      <c r="V140" s="105">
        <v>10.8</v>
      </c>
      <c r="W140" s="105">
        <f>W134+W135+W136+W137+W138+W139</f>
        <v>1</v>
      </c>
    </row>
    <row r="141" spans="1:23" s="15" customFormat="1" x14ac:dyDescent="0.25">
      <c r="A141" s="83"/>
      <c r="B141" s="36"/>
      <c r="C141" s="36"/>
      <c r="D141" s="36"/>
      <c r="E141" s="97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s="15" customFormat="1" x14ac:dyDescent="0.25">
      <c r="A142" s="109"/>
      <c r="B142" s="165" t="s">
        <v>350</v>
      </c>
      <c r="C142" s="48"/>
      <c r="D142" s="48"/>
      <c r="E142" s="110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</row>
    <row r="143" spans="1:23" s="15" customFormat="1" x14ac:dyDescent="0.25">
      <c r="A143" s="162">
        <v>1</v>
      </c>
      <c r="B143" s="154" t="s">
        <v>422</v>
      </c>
      <c r="C143" s="155">
        <v>923</v>
      </c>
      <c r="D143" s="156">
        <v>374</v>
      </c>
      <c r="E143" s="157">
        <v>40.5</v>
      </c>
      <c r="F143" s="156">
        <v>45</v>
      </c>
      <c r="G143" s="160">
        <v>12</v>
      </c>
      <c r="H143" s="156">
        <v>84</v>
      </c>
      <c r="I143" s="160">
        <v>22.4</v>
      </c>
      <c r="J143" s="156">
        <v>245</v>
      </c>
      <c r="K143" s="160">
        <v>65.5</v>
      </c>
      <c r="L143" s="156">
        <v>215</v>
      </c>
      <c r="M143" s="160">
        <v>87.7</v>
      </c>
      <c r="N143" s="156">
        <v>344</v>
      </c>
      <c r="O143" s="160">
        <v>91.9</v>
      </c>
      <c r="P143" s="156">
        <v>572</v>
      </c>
      <c r="Q143" s="156">
        <v>342</v>
      </c>
      <c r="R143" s="156">
        <v>5</v>
      </c>
      <c r="S143" s="156">
        <v>5.7</v>
      </c>
      <c r="T143" s="156">
        <v>6.6</v>
      </c>
      <c r="U143" s="156">
        <v>63</v>
      </c>
      <c r="V143" s="156">
        <v>12</v>
      </c>
      <c r="W143" s="48"/>
    </row>
    <row r="144" spans="1:23" s="15" customFormat="1" x14ac:dyDescent="0.25">
      <c r="A144" s="162">
        <v>2</v>
      </c>
      <c r="B144" s="154" t="s">
        <v>423</v>
      </c>
      <c r="C144" s="155">
        <v>699</v>
      </c>
      <c r="D144" s="156"/>
      <c r="E144" s="159"/>
      <c r="F144" s="156"/>
      <c r="G144" s="158"/>
      <c r="H144" s="156"/>
      <c r="I144" s="158"/>
      <c r="J144" s="160"/>
      <c r="K144" s="158"/>
      <c r="L144" s="156"/>
      <c r="M144" s="158"/>
      <c r="N144" s="156"/>
      <c r="O144" s="159"/>
      <c r="P144" s="156"/>
      <c r="Q144" s="156"/>
      <c r="R144" s="156"/>
      <c r="S144" s="156"/>
      <c r="T144" s="156"/>
      <c r="U144" s="156"/>
      <c r="V144" s="156"/>
      <c r="W144" s="48"/>
    </row>
    <row r="145" spans="1:23" s="15" customFormat="1" x14ac:dyDescent="0.25">
      <c r="A145" s="162">
        <v>3</v>
      </c>
      <c r="B145" s="154" t="s">
        <v>425</v>
      </c>
      <c r="C145" s="155">
        <v>1040</v>
      </c>
      <c r="D145" s="156">
        <v>521</v>
      </c>
      <c r="E145" s="159" t="s">
        <v>150</v>
      </c>
      <c r="F145" s="156">
        <v>42</v>
      </c>
      <c r="G145" s="160">
        <v>8.1</v>
      </c>
      <c r="H145" s="156">
        <v>182</v>
      </c>
      <c r="I145" s="160">
        <v>34.9</v>
      </c>
      <c r="J145" s="156">
        <v>297</v>
      </c>
      <c r="K145" s="160">
        <v>57</v>
      </c>
      <c r="L145" s="156">
        <v>281</v>
      </c>
      <c r="M145" s="160">
        <v>94.6</v>
      </c>
      <c r="N145" s="156">
        <v>505</v>
      </c>
      <c r="O145" s="160">
        <v>96.9</v>
      </c>
      <c r="P145" s="156">
        <v>690</v>
      </c>
      <c r="Q145" s="156">
        <v>469</v>
      </c>
      <c r="R145" s="156">
        <v>20</v>
      </c>
      <c r="S145" s="156">
        <v>3.4</v>
      </c>
      <c r="T145" s="156">
        <v>5.3</v>
      </c>
      <c r="U145" s="156">
        <v>74</v>
      </c>
      <c r="V145" s="156">
        <v>14.5</v>
      </c>
      <c r="W145" s="48"/>
    </row>
    <row r="146" spans="1:23" s="15" customFormat="1" x14ac:dyDescent="0.25">
      <c r="A146" s="162">
        <v>4</v>
      </c>
      <c r="B146" s="154" t="s">
        <v>514</v>
      </c>
      <c r="C146" s="155">
        <v>1351</v>
      </c>
      <c r="D146" s="156">
        <v>444</v>
      </c>
      <c r="E146" s="159" t="s">
        <v>517</v>
      </c>
      <c r="F146" s="156">
        <v>21</v>
      </c>
      <c r="G146" s="160">
        <v>4.7</v>
      </c>
      <c r="H146" s="156">
        <v>114</v>
      </c>
      <c r="I146" s="160">
        <v>25.6</v>
      </c>
      <c r="J146" s="156">
        <v>309</v>
      </c>
      <c r="K146" s="160">
        <v>69.5</v>
      </c>
      <c r="L146" s="156">
        <v>276</v>
      </c>
      <c r="M146" s="160">
        <v>89.3</v>
      </c>
      <c r="N146" s="156">
        <v>411</v>
      </c>
      <c r="O146" s="160">
        <v>92.5</v>
      </c>
      <c r="P146" s="156">
        <v>937</v>
      </c>
      <c r="Q146" s="156">
        <v>927</v>
      </c>
      <c r="R146" s="156">
        <v>10</v>
      </c>
      <c r="S146" s="156">
        <v>3.6</v>
      </c>
      <c r="T146" s="156">
        <v>6.6</v>
      </c>
      <c r="U146" s="156">
        <v>77</v>
      </c>
      <c r="V146" s="156">
        <v>15.2</v>
      </c>
      <c r="W146" s="48"/>
    </row>
    <row r="147" spans="1:23" s="15" customFormat="1" x14ac:dyDescent="0.25">
      <c r="A147" s="162">
        <v>5</v>
      </c>
      <c r="B147" s="154" t="s">
        <v>515</v>
      </c>
      <c r="C147" s="155">
        <v>1107</v>
      </c>
      <c r="D147" s="156">
        <v>419</v>
      </c>
      <c r="E147" s="159" t="s">
        <v>518</v>
      </c>
      <c r="F147" s="156">
        <v>43</v>
      </c>
      <c r="G147" s="160">
        <v>10.199999999999999</v>
      </c>
      <c r="H147" s="156">
        <v>121</v>
      </c>
      <c r="I147" s="160">
        <v>28.8</v>
      </c>
      <c r="J147" s="156">
        <v>248</v>
      </c>
      <c r="K147" s="160">
        <v>59.1</v>
      </c>
      <c r="L147" s="156">
        <v>229</v>
      </c>
      <c r="M147" s="160">
        <v>92.3</v>
      </c>
      <c r="N147" s="156">
        <v>393</v>
      </c>
      <c r="O147" s="160">
        <v>93.7</v>
      </c>
      <c r="P147" s="156">
        <v>905</v>
      </c>
      <c r="Q147" s="156">
        <v>896</v>
      </c>
      <c r="R147" s="156">
        <v>9</v>
      </c>
      <c r="S147" s="156">
        <v>4.2</v>
      </c>
      <c r="T147" s="156">
        <v>4.8</v>
      </c>
      <c r="U147" s="156">
        <v>77</v>
      </c>
      <c r="V147" s="156">
        <v>14</v>
      </c>
      <c r="W147" s="48"/>
    </row>
    <row r="148" spans="1:23" s="15" customFormat="1" x14ac:dyDescent="0.25">
      <c r="A148" s="162">
        <v>6</v>
      </c>
      <c r="B148" s="161" t="s">
        <v>516</v>
      </c>
      <c r="C148" s="155">
        <v>511</v>
      </c>
      <c r="D148" s="156">
        <v>377</v>
      </c>
      <c r="E148" s="159" t="s">
        <v>519</v>
      </c>
      <c r="F148" s="156">
        <v>32</v>
      </c>
      <c r="G148" s="160">
        <v>8.4</v>
      </c>
      <c r="H148" s="156">
        <v>142</v>
      </c>
      <c r="I148" s="160">
        <v>37.6</v>
      </c>
      <c r="J148" s="156">
        <v>203</v>
      </c>
      <c r="K148" s="160">
        <v>53.8</v>
      </c>
      <c r="L148" s="156">
        <v>174</v>
      </c>
      <c r="M148" s="160">
        <v>85.7</v>
      </c>
      <c r="N148" s="156">
        <v>348</v>
      </c>
      <c r="O148" s="160">
        <v>92.3</v>
      </c>
      <c r="P148" s="156">
        <v>554</v>
      </c>
      <c r="Q148" s="156">
        <v>389</v>
      </c>
      <c r="R148" s="156">
        <v>7</v>
      </c>
      <c r="S148" s="156">
        <v>3.1</v>
      </c>
      <c r="T148" s="156">
        <v>5.4</v>
      </c>
      <c r="U148" s="156">
        <v>77</v>
      </c>
      <c r="V148" s="156">
        <v>10.199999999999999</v>
      </c>
      <c r="W148" s="48"/>
    </row>
    <row r="149" spans="1:23" s="15" customFormat="1" x14ac:dyDescent="0.25">
      <c r="A149" s="164"/>
      <c r="B149" s="84" t="s">
        <v>66</v>
      </c>
      <c r="C149" s="119">
        <f>SUM(C143:C148)</f>
        <v>5631</v>
      </c>
      <c r="D149" s="119">
        <f t="shared" ref="D149:W149" si="34">SUM(D143:D148)</f>
        <v>2135</v>
      </c>
      <c r="E149" s="119">
        <f>D149*100/C149</f>
        <v>37.915112768602377</v>
      </c>
      <c r="F149" s="119">
        <f t="shared" si="34"/>
        <v>183</v>
      </c>
      <c r="G149" s="166">
        <f>F149*100/D149</f>
        <v>8.5714285714285712</v>
      </c>
      <c r="H149" s="119">
        <f t="shared" si="34"/>
        <v>643</v>
      </c>
      <c r="I149" s="166">
        <f>H149*100/D149</f>
        <v>30.117096018735364</v>
      </c>
      <c r="J149" s="119">
        <f t="shared" si="34"/>
        <v>1302</v>
      </c>
      <c r="K149" s="166">
        <f>J149*100/D149</f>
        <v>60.983606557377051</v>
      </c>
      <c r="L149" s="119">
        <f t="shared" si="34"/>
        <v>1175</v>
      </c>
      <c r="M149" s="166">
        <f>L149*100/J149</f>
        <v>90.245775729646695</v>
      </c>
      <c r="N149" s="119">
        <f t="shared" si="34"/>
        <v>2001</v>
      </c>
      <c r="O149" s="166">
        <f>N149*100/D149</f>
        <v>93.723653395784538</v>
      </c>
      <c r="P149" s="119">
        <f t="shared" si="34"/>
        <v>3658</v>
      </c>
      <c r="Q149" s="119">
        <f t="shared" si="34"/>
        <v>3023</v>
      </c>
      <c r="R149" s="119">
        <f t="shared" si="34"/>
        <v>51</v>
      </c>
      <c r="S149" s="119">
        <v>4</v>
      </c>
      <c r="T149" s="119">
        <v>5.74</v>
      </c>
      <c r="U149" s="119">
        <f t="shared" si="34"/>
        <v>368</v>
      </c>
      <c r="V149" s="119">
        <v>13.18</v>
      </c>
      <c r="W149" s="119">
        <f t="shared" si="34"/>
        <v>0</v>
      </c>
    </row>
    <row r="150" spans="1:23" s="15" customFormat="1" x14ac:dyDescent="0.25">
      <c r="A150" s="83"/>
      <c r="B150" s="36"/>
      <c r="C150" s="36"/>
      <c r="D150" s="36"/>
      <c r="E150" s="97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</row>
    <row r="151" spans="1:23" s="15" customFormat="1" x14ac:dyDescent="0.25">
      <c r="A151" s="83"/>
      <c r="B151" s="36" t="s">
        <v>351</v>
      </c>
      <c r="C151" s="36"/>
      <c r="D151" s="36"/>
      <c r="E151" s="97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1:23" s="15" customFormat="1" x14ac:dyDescent="0.25">
      <c r="A152" s="163">
        <v>1</v>
      </c>
      <c r="B152" s="98" t="s">
        <v>352</v>
      </c>
      <c r="C152" s="39">
        <v>1124</v>
      </c>
      <c r="D152" s="23">
        <v>1124</v>
      </c>
      <c r="E152" s="61">
        <v>100</v>
      </c>
      <c r="F152" s="23">
        <v>4</v>
      </c>
      <c r="G152" s="116" t="s">
        <v>353</v>
      </c>
      <c r="H152" s="23">
        <v>231</v>
      </c>
      <c r="I152" s="116" t="s">
        <v>354</v>
      </c>
      <c r="J152" s="23">
        <v>889</v>
      </c>
      <c r="K152" s="116" t="s">
        <v>212</v>
      </c>
      <c r="L152" s="23">
        <v>217</v>
      </c>
      <c r="M152" s="116" t="s">
        <v>355</v>
      </c>
      <c r="N152" s="23">
        <v>452</v>
      </c>
      <c r="O152" s="116" t="s">
        <v>145</v>
      </c>
      <c r="P152" s="23">
        <v>980</v>
      </c>
      <c r="Q152" s="23">
        <v>906</v>
      </c>
      <c r="R152" s="23">
        <v>74</v>
      </c>
      <c r="S152" s="23">
        <v>3.1</v>
      </c>
      <c r="T152" s="23">
        <v>4.8</v>
      </c>
      <c r="U152" s="23">
        <v>67</v>
      </c>
      <c r="V152" s="23">
        <v>14</v>
      </c>
      <c r="W152" s="36"/>
    </row>
    <row r="153" spans="1:23" s="15" customFormat="1" x14ac:dyDescent="0.25">
      <c r="A153" s="84"/>
      <c r="B153" s="84" t="s">
        <v>66</v>
      </c>
      <c r="C153" s="132">
        <f>SUM(C152:C152)</f>
        <v>1124</v>
      </c>
      <c r="D153" s="132">
        <f>SUM(D152:D152)</f>
        <v>1124</v>
      </c>
      <c r="E153" s="139" t="s">
        <v>96</v>
      </c>
      <c r="F153" s="33">
        <f>SUM(F152:F152)</f>
        <v>4</v>
      </c>
      <c r="G153" s="139" t="s">
        <v>353</v>
      </c>
      <c r="H153" s="33">
        <f>SUM(H152:H152)</f>
        <v>231</v>
      </c>
      <c r="I153" s="139" t="s">
        <v>354</v>
      </c>
      <c r="J153" s="105">
        <v>889</v>
      </c>
      <c r="K153" s="135" t="s">
        <v>212</v>
      </c>
      <c r="L153" s="33">
        <f>SUM(L152:L152)</f>
        <v>217</v>
      </c>
      <c r="M153" s="135" t="s">
        <v>356</v>
      </c>
      <c r="N153" s="33">
        <f>SUM(N152:N152)</f>
        <v>452</v>
      </c>
      <c r="O153" s="139" t="s">
        <v>145</v>
      </c>
      <c r="P153" s="33">
        <f>SUM(P152:P152)</f>
        <v>980</v>
      </c>
      <c r="Q153" s="33">
        <f>SUM(Q152:Q152)</f>
        <v>906</v>
      </c>
      <c r="R153" s="33">
        <f>SUM(R152:R152)</f>
        <v>74</v>
      </c>
      <c r="S153" s="141">
        <v>3.1</v>
      </c>
      <c r="T153" s="141">
        <v>4.8</v>
      </c>
      <c r="U153" s="119">
        <f>SUM(U152:U152)</f>
        <v>67</v>
      </c>
      <c r="V153" s="142">
        <v>14</v>
      </c>
      <c r="W153" s="33"/>
    </row>
    <row r="154" spans="1:23" s="15" customFormat="1" x14ac:dyDescent="0.25">
      <c r="A154" s="83"/>
      <c r="B154" s="36"/>
      <c r="C154" s="36"/>
      <c r="D154" s="36"/>
      <c r="E154" s="97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</row>
    <row r="155" spans="1:23" s="15" customFormat="1" x14ac:dyDescent="0.25">
      <c r="A155" s="83"/>
      <c r="B155" s="36" t="s">
        <v>357</v>
      </c>
      <c r="C155" s="36"/>
      <c r="D155" s="36"/>
      <c r="E155" s="97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</row>
    <row r="156" spans="1:23" s="15" customFormat="1" x14ac:dyDescent="0.25">
      <c r="A156" s="83"/>
      <c r="B156" s="36">
        <v>0</v>
      </c>
      <c r="C156" s="36"/>
      <c r="D156" s="36"/>
      <c r="E156" s="97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</row>
    <row r="157" spans="1:23" s="15" customFormat="1" x14ac:dyDescent="0.25">
      <c r="A157" s="83"/>
      <c r="B157" s="36" t="s">
        <v>358</v>
      </c>
      <c r="C157" s="36"/>
      <c r="D157" s="36"/>
      <c r="E157" s="97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</row>
    <row r="158" spans="1:23" s="15" customFormat="1" x14ac:dyDescent="0.25">
      <c r="A158" s="83">
        <v>1</v>
      </c>
      <c r="B158" s="98" t="s">
        <v>359</v>
      </c>
      <c r="C158" s="39">
        <v>704</v>
      </c>
      <c r="D158" s="23">
        <v>212</v>
      </c>
      <c r="E158" s="61">
        <v>30.1</v>
      </c>
      <c r="F158" s="23">
        <v>24</v>
      </c>
      <c r="G158" s="116" t="s">
        <v>360</v>
      </c>
      <c r="H158" s="23">
        <v>50</v>
      </c>
      <c r="I158" s="116" t="s">
        <v>361</v>
      </c>
      <c r="J158" s="23">
        <v>138</v>
      </c>
      <c r="K158" s="116" t="s">
        <v>362</v>
      </c>
      <c r="L158" s="23">
        <v>37</v>
      </c>
      <c r="M158" s="116" t="s">
        <v>363</v>
      </c>
      <c r="N158" s="23">
        <v>111</v>
      </c>
      <c r="O158" s="116" t="s">
        <v>364</v>
      </c>
      <c r="P158" s="23">
        <v>137</v>
      </c>
      <c r="Q158" s="23">
        <v>69</v>
      </c>
      <c r="R158" s="23"/>
      <c r="S158" s="34"/>
      <c r="T158" s="23">
        <v>3.5</v>
      </c>
      <c r="U158" s="23">
        <v>28</v>
      </c>
      <c r="V158" s="23">
        <v>8.9</v>
      </c>
      <c r="W158" s="36"/>
    </row>
    <row r="159" spans="1:23" s="15" customFormat="1" x14ac:dyDescent="0.25">
      <c r="A159" s="83">
        <v>2</v>
      </c>
      <c r="B159" s="98" t="s">
        <v>365</v>
      </c>
      <c r="C159" s="39">
        <v>848</v>
      </c>
      <c r="D159" s="23">
        <v>152</v>
      </c>
      <c r="E159" s="116" t="s">
        <v>366</v>
      </c>
      <c r="F159" s="23">
        <v>42</v>
      </c>
      <c r="G159" s="116" t="s">
        <v>207</v>
      </c>
      <c r="H159" s="23">
        <v>51</v>
      </c>
      <c r="I159" s="116" t="s">
        <v>367</v>
      </c>
      <c r="J159" s="61">
        <v>59</v>
      </c>
      <c r="K159" s="116" t="s">
        <v>368</v>
      </c>
      <c r="L159" s="23"/>
      <c r="M159" s="116"/>
      <c r="N159" s="23">
        <v>93</v>
      </c>
      <c r="O159" s="131" t="s">
        <v>369</v>
      </c>
      <c r="P159" s="23"/>
      <c r="Q159" s="23"/>
      <c r="R159" s="23"/>
      <c r="S159" s="34"/>
      <c r="T159" s="34"/>
      <c r="U159" s="23">
        <v>4</v>
      </c>
      <c r="V159" s="23">
        <v>38</v>
      </c>
      <c r="W159" s="36"/>
    </row>
    <row r="160" spans="1:23" s="15" customFormat="1" x14ac:dyDescent="0.25">
      <c r="A160" s="84"/>
      <c r="B160" s="33" t="s">
        <v>66</v>
      </c>
      <c r="C160" s="132">
        <f>SUM(C154:C159)</f>
        <v>1552</v>
      </c>
      <c r="D160" s="132">
        <f>SUM(D154:D159)</f>
        <v>364</v>
      </c>
      <c r="E160" s="139" t="s">
        <v>370</v>
      </c>
      <c r="F160" s="33">
        <f>SUM(F154:F159)</f>
        <v>66</v>
      </c>
      <c r="G160" s="139" t="s">
        <v>371</v>
      </c>
      <c r="H160" s="33">
        <f>SUM(H154:H159)</f>
        <v>101</v>
      </c>
      <c r="I160" s="139" t="s">
        <v>372</v>
      </c>
      <c r="J160" s="105">
        <v>197</v>
      </c>
      <c r="K160" s="135" t="s">
        <v>373</v>
      </c>
      <c r="L160" s="33">
        <f>SUM(L154:L159)</f>
        <v>37</v>
      </c>
      <c r="M160" s="135" t="s">
        <v>363</v>
      </c>
      <c r="N160" s="33">
        <f>SUM(N154:N159)</f>
        <v>204</v>
      </c>
      <c r="O160" s="139" t="s">
        <v>374</v>
      </c>
      <c r="P160" s="33">
        <f>SUM(P154:P159)</f>
        <v>137</v>
      </c>
      <c r="Q160" s="33">
        <f t="shared" ref="Q160:R160" si="35">SUM(Q154:Q159)</f>
        <v>69</v>
      </c>
      <c r="R160" s="33">
        <f t="shared" si="35"/>
        <v>0</v>
      </c>
      <c r="S160" s="141"/>
      <c r="T160" s="141">
        <v>3.5</v>
      </c>
      <c r="U160" s="119">
        <f>SUM(U154:U159)</f>
        <v>32</v>
      </c>
      <c r="V160" s="142">
        <v>12.5</v>
      </c>
      <c r="W160" s="119"/>
    </row>
    <row r="161" spans="1:23" s="15" customFormat="1" x14ac:dyDescent="0.25">
      <c r="A161" s="83"/>
      <c r="B161" s="36"/>
      <c r="C161" s="36"/>
      <c r="D161" s="36"/>
      <c r="E161" s="97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</row>
    <row r="162" spans="1:23" s="15" customFormat="1" x14ac:dyDescent="0.25">
      <c r="A162" s="83"/>
      <c r="B162" s="36" t="s">
        <v>375</v>
      </c>
      <c r="C162" s="36"/>
      <c r="D162" s="36"/>
      <c r="E162" s="97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</row>
    <row r="163" spans="1:23" s="15" customFormat="1" x14ac:dyDescent="0.25">
      <c r="A163" s="72">
        <v>1</v>
      </c>
      <c r="B163" s="111" t="s">
        <v>376</v>
      </c>
      <c r="C163" s="71">
        <v>837</v>
      </c>
      <c r="D163" s="72">
        <v>412</v>
      </c>
      <c r="E163" s="72">
        <v>49.2</v>
      </c>
      <c r="F163" s="72">
        <v>15</v>
      </c>
      <c r="G163" s="72">
        <v>3.6</v>
      </c>
      <c r="H163" s="72">
        <v>189</v>
      </c>
      <c r="I163" s="72">
        <v>45.9</v>
      </c>
      <c r="J163" s="72">
        <v>208</v>
      </c>
      <c r="K163" s="72">
        <v>50.5</v>
      </c>
      <c r="L163" s="72">
        <v>99</v>
      </c>
      <c r="M163" s="72">
        <v>47.6</v>
      </c>
      <c r="N163" s="51">
        <v>303</v>
      </c>
      <c r="O163" s="51">
        <v>73.5</v>
      </c>
      <c r="P163" s="72">
        <v>178</v>
      </c>
      <c r="Q163" s="72">
        <v>123</v>
      </c>
      <c r="R163" s="72">
        <v>6</v>
      </c>
      <c r="S163" s="51">
        <v>2.52</v>
      </c>
      <c r="T163" s="51">
        <v>3.78</v>
      </c>
      <c r="U163" s="72">
        <v>73</v>
      </c>
      <c r="V163" s="51">
        <v>11.78</v>
      </c>
      <c r="W163" s="72"/>
    </row>
    <row r="164" spans="1:23" s="15" customFormat="1" x14ac:dyDescent="0.25">
      <c r="A164" s="72">
        <v>2</v>
      </c>
      <c r="B164" s="111" t="s">
        <v>377</v>
      </c>
      <c r="C164" s="71">
        <v>1011</v>
      </c>
      <c r="D164" s="72">
        <v>502</v>
      </c>
      <c r="E164" s="72">
        <v>49.6</v>
      </c>
      <c r="F164" s="72">
        <v>22</v>
      </c>
      <c r="G164" s="72">
        <v>4.4000000000000004</v>
      </c>
      <c r="H164" s="72">
        <v>222</v>
      </c>
      <c r="I164" s="72">
        <v>44.2</v>
      </c>
      <c r="J164" s="72">
        <v>258</v>
      </c>
      <c r="K164" s="72">
        <v>51.4</v>
      </c>
      <c r="L164" s="72">
        <v>119</v>
      </c>
      <c r="M164" s="72">
        <v>46.1</v>
      </c>
      <c r="N164" s="51">
        <v>363</v>
      </c>
      <c r="O164" s="51">
        <v>72.3</v>
      </c>
      <c r="P164" s="72">
        <v>260</v>
      </c>
      <c r="Q164" s="72">
        <v>125</v>
      </c>
      <c r="R164" s="72">
        <v>99</v>
      </c>
      <c r="S164" s="51">
        <v>2.4900000000000002</v>
      </c>
      <c r="T164" s="51">
        <v>3.73</v>
      </c>
      <c r="U164" s="72">
        <v>70</v>
      </c>
      <c r="V164" s="51">
        <v>12</v>
      </c>
      <c r="W164" s="72"/>
    </row>
    <row r="165" spans="1:23" s="15" customFormat="1" x14ac:dyDescent="0.25">
      <c r="A165" s="72">
        <v>3</v>
      </c>
      <c r="B165" s="111" t="s">
        <v>378</v>
      </c>
      <c r="C165" s="71">
        <v>1018</v>
      </c>
      <c r="D165" s="72">
        <v>501</v>
      </c>
      <c r="E165" s="72">
        <v>49.2</v>
      </c>
      <c r="F165" s="72">
        <v>19</v>
      </c>
      <c r="G165" s="72">
        <v>3.8</v>
      </c>
      <c r="H165" s="72">
        <v>179</v>
      </c>
      <c r="I165" s="72">
        <v>35.700000000000003</v>
      </c>
      <c r="J165" s="72">
        <v>303</v>
      </c>
      <c r="K165" s="72">
        <v>60.5</v>
      </c>
      <c r="L165" s="72">
        <v>125</v>
      </c>
      <c r="M165" s="72">
        <v>41.2</v>
      </c>
      <c r="N165" s="51">
        <v>323</v>
      </c>
      <c r="O165" s="51">
        <v>64.5</v>
      </c>
      <c r="P165" s="72">
        <v>257</v>
      </c>
      <c r="Q165" s="72">
        <v>178</v>
      </c>
      <c r="R165" s="72">
        <v>23</v>
      </c>
      <c r="S165" s="51">
        <v>2.5099999999999998</v>
      </c>
      <c r="T165" s="51">
        <v>3.69</v>
      </c>
      <c r="U165" s="72">
        <v>69</v>
      </c>
      <c r="V165" s="51">
        <v>11.73</v>
      </c>
      <c r="W165" s="72"/>
    </row>
    <row r="166" spans="1:23" s="15" customFormat="1" ht="18" customHeight="1" x14ac:dyDescent="0.25">
      <c r="A166" s="72">
        <v>4</v>
      </c>
      <c r="B166" s="111" t="s">
        <v>379</v>
      </c>
      <c r="C166" s="71">
        <v>1306</v>
      </c>
      <c r="D166" s="72">
        <v>599</v>
      </c>
      <c r="E166" s="72">
        <v>45.9</v>
      </c>
      <c r="F166" s="72">
        <v>17</v>
      </c>
      <c r="G166" s="72">
        <v>2.8</v>
      </c>
      <c r="H166" s="72">
        <v>269</v>
      </c>
      <c r="I166" s="72">
        <v>44.9</v>
      </c>
      <c r="J166" s="72">
        <v>313</v>
      </c>
      <c r="K166" s="72">
        <v>52.2</v>
      </c>
      <c r="L166" s="72">
        <v>139</v>
      </c>
      <c r="M166" s="72">
        <v>44.4</v>
      </c>
      <c r="N166" s="51">
        <v>425</v>
      </c>
      <c r="O166" s="51">
        <v>70.900000000000006</v>
      </c>
      <c r="P166" s="72">
        <v>287</v>
      </c>
      <c r="Q166" s="72">
        <v>245</v>
      </c>
      <c r="R166" s="72">
        <v>0</v>
      </c>
      <c r="S166" s="51">
        <v>2.41</v>
      </c>
      <c r="T166" s="51">
        <v>3.85</v>
      </c>
      <c r="U166" s="72">
        <v>72</v>
      </c>
      <c r="V166" s="51">
        <v>11.56</v>
      </c>
      <c r="W166" s="72"/>
    </row>
    <row r="167" spans="1:23" s="15" customFormat="1" ht="18" customHeight="1" x14ac:dyDescent="0.25">
      <c r="A167" s="72">
        <v>5</v>
      </c>
      <c r="B167" s="111" t="s">
        <v>380</v>
      </c>
      <c r="C167" s="71">
        <v>1576</v>
      </c>
      <c r="D167" s="72">
        <v>612</v>
      </c>
      <c r="E167" s="72">
        <v>38.799999999999997</v>
      </c>
      <c r="F167" s="72">
        <v>19</v>
      </c>
      <c r="G167" s="72">
        <v>3.1</v>
      </c>
      <c r="H167" s="72">
        <v>256</v>
      </c>
      <c r="I167" s="72">
        <v>41.8</v>
      </c>
      <c r="J167" s="72">
        <v>337</v>
      </c>
      <c r="K167" s="72">
        <v>55.1</v>
      </c>
      <c r="L167" s="72">
        <v>111</v>
      </c>
      <c r="M167" s="72">
        <v>32.9</v>
      </c>
      <c r="N167" s="51">
        <v>386</v>
      </c>
      <c r="O167" s="51">
        <v>63</v>
      </c>
      <c r="P167" s="72">
        <v>123</v>
      </c>
      <c r="Q167" s="72">
        <v>114</v>
      </c>
      <c r="R167" s="72">
        <v>0</v>
      </c>
      <c r="S167" s="51">
        <v>2.4900000000000002</v>
      </c>
      <c r="T167" s="51">
        <v>3.79</v>
      </c>
      <c r="U167" s="72">
        <v>48</v>
      </c>
      <c r="V167" s="51">
        <v>11.26</v>
      </c>
      <c r="W167" s="72"/>
    </row>
    <row r="168" spans="1:23" s="15" customFormat="1" x14ac:dyDescent="0.25">
      <c r="A168" s="72">
        <v>6</v>
      </c>
      <c r="B168" s="111" t="s">
        <v>381</v>
      </c>
      <c r="C168" s="71">
        <v>1437</v>
      </c>
      <c r="D168" s="72">
        <v>615</v>
      </c>
      <c r="E168" s="72">
        <v>42.8</v>
      </c>
      <c r="F168" s="72">
        <v>24</v>
      </c>
      <c r="G168" s="72">
        <v>3.9</v>
      </c>
      <c r="H168" s="72">
        <v>231</v>
      </c>
      <c r="I168" s="72">
        <v>37.5</v>
      </c>
      <c r="J168" s="72">
        <v>360</v>
      </c>
      <c r="K168" s="72">
        <v>58.5</v>
      </c>
      <c r="L168" s="72">
        <v>158</v>
      </c>
      <c r="M168" s="72">
        <v>43.9</v>
      </c>
      <c r="N168" s="51">
        <v>413</v>
      </c>
      <c r="O168" s="51">
        <v>67</v>
      </c>
      <c r="P168" s="72">
        <v>215</v>
      </c>
      <c r="Q168" s="72">
        <v>74</v>
      </c>
      <c r="R168" s="72">
        <v>114</v>
      </c>
      <c r="S168" s="51">
        <v>2.5099999999999998</v>
      </c>
      <c r="T168" s="51">
        <v>3.84</v>
      </c>
      <c r="U168" s="72">
        <v>54</v>
      </c>
      <c r="V168" s="51">
        <v>12</v>
      </c>
      <c r="W168" s="72"/>
    </row>
    <row r="169" spans="1:23" s="15" customFormat="1" ht="19.5" customHeight="1" x14ac:dyDescent="0.25">
      <c r="A169" s="72">
        <v>7</v>
      </c>
      <c r="B169" s="111" t="s">
        <v>382</v>
      </c>
      <c r="C169" s="71">
        <v>768</v>
      </c>
      <c r="D169" s="72">
        <v>358</v>
      </c>
      <c r="E169" s="72">
        <v>46.6</v>
      </c>
      <c r="F169" s="72">
        <v>21</v>
      </c>
      <c r="G169" s="72">
        <v>5.9</v>
      </c>
      <c r="H169" s="72">
        <v>132</v>
      </c>
      <c r="I169" s="72">
        <v>36.9</v>
      </c>
      <c r="J169" s="72">
        <v>205</v>
      </c>
      <c r="K169" s="72">
        <v>57.3</v>
      </c>
      <c r="L169" s="72">
        <v>121</v>
      </c>
      <c r="M169" s="72">
        <v>59</v>
      </c>
      <c r="N169" s="51">
        <v>274</v>
      </c>
      <c r="O169" s="51">
        <v>76.5</v>
      </c>
      <c r="P169" s="72">
        <v>221</v>
      </c>
      <c r="Q169" s="72">
        <v>197</v>
      </c>
      <c r="R169" s="72">
        <v>7</v>
      </c>
      <c r="S169" s="51">
        <v>2.31</v>
      </c>
      <c r="T169" s="51">
        <v>3.81</v>
      </c>
      <c r="U169" s="72">
        <v>71</v>
      </c>
      <c r="V169" s="51">
        <v>11.88</v>
      </c>
      <c r="W169" s="72"/>
    </row>
    <row r="170" spans="1:23" s="124" customFormat="1" ht="15.75" customHeight="1" x14ac:dyDescent="0.2">
      <c r="A170" s="112"/>
      <c r="B170" s="113" t="s">
        <v>66</v>
      </c>
      <c r="C170" s="112">
        <v>7953</v>
      </c>
      <c r="D170" s="112">
        <v>3599</v>
      </c>
      <c r="E170" s="112">
        <v>45.2</v>
      </c>
      <c r="F170" s="112">
        <v>137</v>
      </c>
      <c r="G170" s="112">
        <v>3.8</v>
      </c>
      <c r="H170" s="112">
        <v>1478</v>
      </c>
      <c r="I170" s="112">
        <v>41.06</v>
      </c>
      <c r="J170" s="112">
        <v>1984</v>
      </c>
      <c r="K170" s="112">
        <v>55.1</v>
      </c>
      <c r="L170" s="112">
        <v>872</v>
      </c>
      <c r="M170" s="112">
        <v>43.95</v>
      </c>
      <c r="N170" s="113">
        <v>2487</v>
      </c>
      <c r="O170" s="113">
        <v>69.099999999999994</v>
      </c>
      <c r="P170" s="112">
        <v>1541</v>
      </c>
      <c r="Q170" s="112">
        <v>1056</v>
      </c>
      <c r="R170" s="112">
        <v>249</v>
      </c>
      <c r="S170" s="113">
        <v>2.46</v>
      </c>
      <c r="T170" s="113">
        <v>3.78</v>
      </c>
      <c r="U170" s="112">
        <v>457</v>
      </c>
      <c r="V170" s="113">
        <v>11.74</v>
      </c>
      <c r="W170" s="112"/>
    </row>
    <row r="171" spans="1:23" s="15" customFormat="1" ht="15.75" customHeight="1" x14ac:dyDescent="0.25">
      <c r="A171" s="72"/>
      <c r="B171" s="53"/>
      <c r="C171" s="71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51"/>
      <c r="O171" s="51"/>
      <c r="P171" s="72"/>
      <c r="Q171" s="72"/>
      <c r="R171" s="72"/>
      <c r="S171" s="51"/>
      <c r="T171" s="51"/>
      <c r="U171" s="72"/>
      <c r="V171" s="51"/>
      <c r="W171" s="72"/>
    </row>
    <row r="172" spans="1:23" s="15" customFormat="1" ht="15.75" customHeight="1" x14ac:dyDescent="0.25">
      <c r="A172" s="72"/>
      <c r="B172" s="50" t="s">
        <v>383</v>
      </c>
      <c r="C172" s="71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51"/>
      <c r="O172" s="51"/>
      <c r="P172" s="72"/>
      <c r="Q172" s="72"/>
      <c r="R172" s="72"/>
      <c r="S172" s="51"/>
      <c r="T172" s="51"/>
      <c r="U172" s="72"/>
      <c r="V172" s="51"/>
      <c r="W172" s="72"/>
    </row>
    <row r="173" spans="1:23" s="15" customFormat="1" ht="15.75" customHeight="1" x14ac:dyDescent="0.25">
      <c r="A173" s="72">
        <v>1</v>
      </c>
      <c r="B173" s="114" t="s">
        <v>384</v>
      </c>
      <c r="C173" s="39">
        <v>1012</v>
      </c>
      <c r="D173" s="23">
        <v>478</v>
      </c>
      <c r="E173" s="61"/>
      <c r="F173" s="23">
        <v>37</v>
      </c>
      <c r="G173" s="116"/>
      <c r="H173" s="23">
        <v>98</v>
      </c>
      <c r="I173" s="116"/>
      <c r="J173" s="23">
        <v>343</v>
      </c>
      <c r="K173" s="116"/>
      <c r="L173" s="23">
        <v>149</v>
      </c>
      <c r="M173" s="116"/>
      <c r="N173" s="23">
        <v>284</v>
      </c>
      <c r="O173" s="116"/>
      <c r="P173" s="23">
        <v>267</v>
      </c>
      <c r="Q173" s="23">
        <v>267</v>
      </c>
      <c r="R173" s="23"/>
      <c r="S173" s="23">
        <v>3.15</v>
      </c>
      <c r="T173" s="23">
        <v>5.5</v>
      </c>
      <c r="U173" s="23">
        <v>85</v>
      </c>
      <c r="V173" s="23">
        <v>8</v>
      </c>
      <c r="W173" s="23"/>
    </row>
    <row r="174" spans="1:23" s="15" customFormat="1" ht="15.75" customHeight="1" x14ac:dyDescent="0.25">
      <c r="A174" s="80"/>
      <c r="B174" s="84" t="s">
        <v>66</v>
      </c>
      <c r="C174" s="132">
        <f>SUM(C173:C173)</f>
        <v>1012</v>
      </c>
      <c r="D174" s="132">
        <f>SUM(D173:D173)</f>
        <v>478</v>
      </c>
      <c r="E174" s="139" t="s">
        <v>385</v>
      </c>
      <c r="F174" s="33">
        <f>SUM(F173:F173)</f>
        <v>37</v>
      </c>
      <c r="G174" s="139" t="s">
        <v>386</v>
      </c>
      <c r="H174" s="33">
        <f>SUM(H173:H173)</f>
        <v>98</v>
      </c>
      <c r="I174" s="139" t="s">
        <v>178</v>
      </c>
      <c r="J174" s="105">
        <v>343</v>
      </c>
      <c r="K174" s="135" t="s">
        <v>387</v>
      </c>
      <c r="L174" s="33">
        <f>SUM(L173:L173)</f>
        <v>149</v>
      </c>
      <c r="M174" s="135" t="s">
        <v>388</v>
      </c>
      <c r="N174" s="33">
        <f>SUM(N173:N173)</f>
        <v>284</v>
      </c>
      <c r="O174" s="140">
        <v>59.41</v>
      </c>
      <c r="P174" s="33">
        <f>SUM(P173:P173)</f>
        <v>267</v>
      </c>
      <c r="Q174" s="33">
        <f>SUM(Q173:Q173)</f>
        <v>267</v>
      </c>
      <c r="R174" s="33">
        <f>SUM(R173:R173)</f>
        <v>0</v>
      </c>
      <c r="S174" s="41">
        <v>3.15</v>
      </c>
      <c r="T174" s="41">
        <v>5.5</v>
      </c>
      <c r="U174" s="119">
        <f>SUM(U173:U173)</f>
        <v>85</v>
      </c>
      <c r="V174" s="142">
        <v>8</v>
      </c>
      <c r="W174" s="119"/>
    </row>
    <row r="175" spans="1:23" s="15" customFormat="1" ht="15.75" customHeight="1" x14ac:dyDescent="0.25">
      <c r="A175" s="72"/>
      <c r="B175" s="53"/>
      <c r="C175" s="71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51"/>
      <c r="O175" s="51"/>
      <c r="P175" s="72"/>
      <c r="Q175" s="72"/>
      <c r="R175" s="72"/>
      <c r="S175" s="51"/>
      <c r="T175" s="51"/>
      <c r="U175" s="72"/>
      <c r="V175" s="51"/>
      <c r="W175" s="72"/>
    </row>
    <row r="176" spans="1:23" s="15" customFormat="1" ht="15.75" customHeight="1" x14ac:dyDescent="0.25">
      <c r="A176" s="72"/>
      <c r="B176" s="50" t="s">
        <v>389</v>
      </c>
      <c r="C176" s="71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51"/>
      <c r="O176" s="51"/>
      <c r="P176" s="72"/>
      <c r="Q176" s="72"/>
      <c r="R176" s="72"/>
      <c r="S176" s="51"/>
      <c r="T176" s="51"/>
      <c r="U176" s="72"/>
      <c r="V176" s="51"/>
      <c r="W176" s="72"/>
    </row>
    <row r="177" spans="1:23" s="15" customFormat="1" ht="15.75" customHeight="1" x14ac:dyDescent="0.25">
      <c r="A177" s="83">
        <v>1</v>
      </c>
      <c r="B177" s="82" t="s">
        <v>390</v>
      </c>
      <c r="C177" s="39">
        <v>973</v>
      </c>
      <c r="D177" s="23">
        <v>468</v>
      </c>
      <c r="E177" s="61">
        <v>48.1</v>
      </c>
      <c r="F177" s="23">
        <v>24</v>
      </c>
      <c r="G177" s="116" t="s">
        <v>391</v>
      </c>
      <c r="H177" s="23">
        <v>65</v>
      </c>
      <c r="I177" s="116" t="s">
        <v>392</v>
      </c>
      <c r="J177" s="23">
        <v>379</v>
      </c>
      <c r="K177" s="116" t="s">
        <v>393</v>
      </c>
      <c r="L177" s="23">
        <v>86</v>
      </c>
      <c r="M177" s="116" t="s">
        <v>394</v>
      </c>
      <c r="N177" s="23">
        <v>175</v>
      </c>
      <c r="O177" s="116" t="s">
        <v>215</v>
      </c>
      <c r="P177" s="23">
        <v>466</v>
      </c>
      <c r="Q177" s="23">
        <v>149</v>
      </c>
      <c r="R177" s="23">
        <v>19</v>
      </c>
      <c r="S177" s="23">
        <v>6.1</v>
      </c>
      <c r="T177" s="23">
        <v>8.9</v>
      </c>
      <c r="U177" s="23">
        <v>59</v>
      </c>
      <c r="V177" s="23">
        <v>15.6</v>
      </c>
      <c r="W177" s="23"/>
    </row>
    <row r="178" spans="1:23" s="15" customFormat="1" ht="15.75" customHeight="1" x14ac:dyDescent="0.25">
      <c r="A178" s="83">
        <v>2</v>
      </c>
      <c r="B178" s="82" t="s">
        <v>395</v>
      </c>
      <c r="C178" s="39">
        <v>912</v>
      </c>
      <c r="D178" s="23">
        <v>214</v>
      </c>
      <c r="E178" s="116" t="s">
        <v>191</v>
      </c>
      <c r="F178" s="23">
        <v>5</v>
      </c>
      <c r="G178" s="116" t="s">
        <v>396</v>
      </c>
      <c r="H178" s="23">
        <v>66</v>
      </c>
      <c r="I178" s="116" t="s">
        <v>155</v>
      </c>
      <c r="J178" s="61">
        <v>143</v>
      </c>
      <c r="K178" s="116" t="s">
        <v>397</v>
      </c>
      <c r="L178" s="23">
        <v>49</v>
      </c>
      <c r="M178" s="116" t="s">
        <v>398</v>
      </c>
      <c r="N178" s="23">
        <v>161</v>
      </c>
      <c r="O178" s="131" t="s">
        <v>399</v>
      </c>
      <c r="P178" s="23">
        <v>258</v>
      </c>
      <c r="Q178" s="23">
        <v>28</v>
      </c>
      <c r="R178" s="23"/>
      <c r="S178" s="23">
        <v>2.8</v>
      </c>
      <c r="T178" s="23">
        <v>3.2</v>
      </c>
      <c r="U178" s="23">
        <v>49</v>
      </c>
      <c r="V178" s="23">
        <v>13.4</v>
      </c>
      <c r="W178" s="23"/>
    </row>
    <row r="179" spans="1:23" s="15" customFormat="1" ht="15.75" customHeight="1" x14ac:dyDescent="0.25">
      <c r="A179" s="83">
        <v>3</v>
      </c>
      <c r="B179" s="82" t="s">
        <v>400</v>
      </c>
      <c r="C179" s="39">
        <v>1377</v>
      </c>
      <c r="D179" s="23">
        <v>411</v>
      </c>
      <c r="E179" s="116" t="s">
        <v>401</v>
      </c>
      <c r="F179" s="23">
        <v>15</v>
      </c>
      <c r="G179" s="116" t="s">
        <v>402</v>
      </c>
      <c r="H179" s="23">
        <v>204</v>
      </c>
      <c r="I179" s="116" t="s">
        <v>403</v>
      </c>
      <c r="J179" s="23">
        <v>192</v>
      </c>
      <c r="K179" s="116" t="s">
        <v>404</v>
      </c>
      <c r="L179" s="23">
        <v>181</v>
      </c>
      <c r="M179" s="116" t="s">
        <v>405</v>
      </c>
      <c r="N179" s="23">
        <v>400</v>
      </c>
      <c r="O179" s="116" t="s">
        <v>406</v>
      </c>
      <c r="P179" s="23">
        <v>750</v>
      </c>
      <c r="Q179" s="23">
        <v>473</v>
      </c>
      <c r="R179" s="23">
        <v>19</v>
      </c>
      <c r="S179" s="23">
        <v>1.8</v>
      </c>
      <c r="T179" s="23">
        <v>2</v>
      </c>
      <c r="U179" s="23">
        <v>57.5</v>
      </c>
      <c r="V179" s="23">
        <v>18.2</v>
      </c>
      <c r="W179" s="23"/>
    </row>
    <row r="180" spans="1:23" s="15" customFormat="1" ht="15.75" customHeight="1" x14ac:dyDescent="0.25">
      <c r="A180" s="84"/>
      <c r="B180" s="84" t="s">
        <v>66</v>
      </c>
      <c r="C180" s="132">
        <f>SUM(C177:C179)</f>
        <v>3262</v>
      </c>
      <c r="D180" s="132">
        <f>SUM(D177:D179)</f>
        <v>1093</v>
      </c>
      <c r="E180" s="139" t="s">
        <v>367</v>
      </c>
      <c r="F180" s="33">
        <f>SUM(F177:F179)</f>
        <v>44</v>
      </c>
      <c r="G180" s="139" t="s">
        <v>407</v>
      </c>
      <c r="H180" s="33">
        <f>SUM(H177:H179)</f>
        <v>335</v>
      </c>
      <c r="I180" s="139" t="s">
        <v>162</v>
      </c>
      <c r="J180" s="105">
        <v>714</v>
      </c>
      <c r="K180" s="135" t="s">
        <v>408</v>
      </c>
      <c r="L180" s="33">
        <f>SUM(L177:L179)</f>
        <v>316</v>
      </c>
      <c r="M180" s="135" t="s">
        <v>409</v>
      </c>
      <c r="N180" s="33">
        <v>695</v>
      </c>
      <c r="O180" s="139" t="s">
        <v>410</v>
      </c>
      <c r="P180" s="33">
        <f>SUM(P177:P179)</f>
        <v>1474</v>
      </c>
      <c r="Q180" s="33">
        <f>SUM(Q177:Q179)</f>
        <v>650</v>
      </c>
      <c r="R180" s="33">
        <f>SUM(R177:R179)</f>
        <v>38</v>
      </c>
      <c r="S180" s="141">
        <v>3.6</v>
      </c>
      <c r="T180" s="141">
        <v>4.7</v>
      </c>
      <c r="U180" s="119">
        <f>SUM(U177:U179)</f>
        <v>165.5</v>
      </c>
      <c r="V180" s="142">
        <v>15.7</v>
      </c>
      <c r="W180" s="119"/>
    </row>
    <row r="181" spans="1:23" s="15" customFormat="1" ht="15.75" customHeight="1" x14ac:dyDescent="0.25">
      <c r="A181" s="72"/>
      <c r="B181" s="53"/>
      <c r="C181" s="71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51"/>
      <c r="O181" s="51"/>
      <c r="P181" s="72"/>
      <c r="Q181" s="72"/>
      <c r="R181" s="72"/>
      <c r="S181" s="51"/>
      <c r="T181" s="51"/>
      <c r="U181" s="72"/>
      <c r="V181" s="51"/>
      <c r="W181" s="72"/>
    </row>
    <row r="182" spans="1:23" s="15" customFormat="1" ht="15.75" customHeight="1" x14ac:dyDescent="0.25">
      <c r="A182" s="72"/>
      <c r="B182" s="50" t="s">
        <v>412</v>
      </c>
      <c r="C182" s="71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51"/>
      <c r="O182" s="51"/>
      <c r="P182" s="72"/>
      <c r="Q182" s="72"/>
      <c r="R182" s="72"/>
      <c r="S182" s="51"/>
      <c r="T182" s="51"/>
      <c r="U182" s="72"/>
      <c r="V182" s="51"/>
      <c r="W182" s="72"/>
    </row>
    <row r="183" spans="1:23" s="15" customFormat="1" ht="15.75" customHeight="1" x14ac:dyDescent="0.25">
      <c r="A183" s="72"/>
      <c r="B183" s="51">
        <v>0</v>
      </c>
      <c r="C183" s="71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51"/>
      <c r="O183" s="51"/>
      <c r="P183" s="72"/>
      <c r="Q183" s="72"/>
      <c r="R183" s="72"/>
      <c r="S183" s="51"/>
      <c r="T183" s="51"/>
      <c r="U183" s="72"/>
      <c r="V183" s="51"/>
      <c r="W183" s="72"/>
    </row>
    <row r="184" spans="1:23" s="15" customFormat="1" ht="15.75" customHeight="1" x14ac:dyDescent="0.25">
      <c r="A184" s="72"/>
      <c r="B184" s="50" t="s">
        <v>413</v>
      </c>
      <c r="C184" s="71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51"/>
      <c r="O184" s="51"/>
      <c r="P184" s="72"/>
      <c r="Q184" s="72"/>
      <c r="R184" s="72"/>
      <c r="S184" s="51"/>
      <c r="T184" s="51"/>
      <c r="U184" s="72"/>
      <c r="V184" s="51"/>
      <c r="W184" s="72"/>
    </row>
    <row r="185" spans="1:23" s="15" customFormat="1" ht="45" customHeight="1" x14ac:dyDescent="0.25">
      <c r="A185" s="52">
        <v>1</v>
      </c>
      <c r="B185" s="53" t="s">
        <v>414</v>
      </c>
      <c r="C185" s="79">
        <v>1760</v>
      </c>
      <c r="D185" s="72">
        <v>539</v>
      </c>
      <c r="E185" s="72">
        <v>30.6</v>
      </c>
      <c r="F185" s="72">
        <v>111</v>
      </c>
      <c r="G185" s="115" t="s">
        <v>178</v>
      </c>
      <c r="H185" s="72">
        <v>165</v>
      </c>
      <c r="I185" s="72">
        <v>30.6</v>
      </c>
      <c r="J185" s="72">
        <v>263</v>
      </c>
      <c r="K185" s="72">
        <v>48.7</v>
      </c>
      <c r="L185" s="72">
        <v>174</v>
      </c>
      <c r="M185" s="72">
        <v>66.099999999999994</v>
      </c>
      <c r="N185" s="51">
        <v>450</v>
      </c>
      <c r="O185" s="51">
        <v>83.4</v>
      </c>
      <c r="P185" s="149">
        <v>299</v>
      </c>
      <c r="Q185" s="149">
        <v>299</v>
      </c>
      <c r="R185" s="72"/>
      <c r="S185" s="64">
        <v>4</v>
      </c>
      <c r="T185" s="64">
        <v>6</v>
      </c>
      <c r="U185" s="72">
        <v>90</v>
      </c>
      <c r="V185" s="150">
        <v>12</v>
      </c>
      <c r="W185" s="72"/>
    </row>
    <row r="186" spans="1:23" s="15" customFormat="1" ht="45" customHeight="1" x14ac:dyDescent="0.25">
      <c r="A186" s="52">
        <v>2</v>
      </c>
      <c r="B186" s="53" t="s">
        <v>415</v>
      </c>
      <c r="C186" s="79">
        <v>1719</v>
      </c>
      <c r="D186" s="72">
        <v>701</v>
      </c>
      <c r="E186" s="23">
        <v>40.700000000000003</v>
      </c>
      <c r="F186" s="23">
        <v>280</v>
      </c>
      <c r="G186" s="23">
        <v>39.9</v>
      </c>
      <c r="H186" s="23">
        <v>231</v>
      </c>
      <c r="I186" s="116" t="s">
        <v>416</v>
      </c>
      <c r="J186" s="23">
        <v>190</v>
      </c>
      <c r="K186" s="23">
        <v>27.1</v>
      </c>
      <c r="L186" s="23">
        <v>169</v>
      </c>
      <c r="M186" s="23">
        <v>88.9</v>
      </c>
      <c r="N186" s="51">
        <v>680</v>
      </c>
      <c r="O186" s="51">
        <v>97</v>
      </c>
      <c r="P186" s="72">
        <v>780</v>
      </c>
      <c r="Q186" s="72">
        <v>780</v>
      </c>
      <c r="R186" s="72"/>
      <c r="S186" s="64">
        <v>4</v>
      </c>
      <c r="T186" s="64">
        <v>5</v>
      </c>
      <c r="U186" s="72">
        <v>79</v>
      </c>
      <c r="V186" s="51">
        <v>12.1</v>
      </c>
      <c r="W186" s="72"/>
    </row>
    <row r="187" spans="1:23" s="15" customFormat="1" ht="45" customHeight="1" x14ac:dyDescent="0.25">
      <c r="A187" s="52">
        <v>3</v>
      </c>
      <c r="B187" s="53" t="s">
        <v>417</v>
      </c>
      <c r="C187" s="79">
        <v>797</v>
      </c>
      <c r="D187" s="72">
        <v>227</v>
      </c>
      <c r="E187" s="116" t="s">
        <v>418</v>
      </c>
      <c r="F187" s="23">
        <v>61</v>
      </c>
      <c r="G187" s="23">
        <v>26.8</v>
      </c>
      <c r="H187" s="23">
        <v>61</v>
      </c>
      <c r="I187" s="116" t="s">
        <v>363</v>
      </c>
      <c r="J187" s="23">
        <v>105</v>
      </c>
      <c r="K187" s="23">
        <v>46.2</v>
      </c>
      <c r="L187" s="23">
        <v>65</v>
      </c>
      <c r="M187" s="23">
        <v>61.9</v>
      </c>
      <c r="N187" s="51">
        <v>187</v>
      </c>
      <c r="O187" s="51">
        <v>82.3</v>
      </c>
      <c r="P187" s="72">
        <v>159</v>
      </c>
      <c r="Q187" s="72">
        <v>159</v>
      </c>
      <c r="R187" s="72"/>
      <c r="S187" s="64">
        <v>4</v>
      </c>
      <c r="T187" s="64">
        <v>6</v>
      </c>
      <c r="U187" s="72">
        <v>90</v>
      </c>
      <c r="V187" s="51">
        <v>5.0999999999999996</v>
      </c>
      <c r="W187" s="72"/>
    </row>
    <row r="188" spans="1:23" s="15" customFormat="1" ht="15.75" customHeight="1" x14ac:dyDescent="0.25">
      <c r="A188" s="52"/>
      <c r="B188" s="113" t="s">
        <v>66</v>
      </c>
      <c r="C188" s="125">
        <v>4276</v>
      </c>
      <c r="D188" s="125">
        <v>1467</v>
      </c>
      <c r="E188" s="112">
        <v>34.299999999999997</v>
      </c>
      <c r="F188" s="112">
        <v>452</v>
      </c>
      <c r="G188" s="112">
        <v>30.8</v>
      </c>
      <c r="H188" s="112">
        <v>457</v>
      </c>
      <c r="I188" s="112">
        <v>31.5</v>
      </c>
      <c r="J188" s="112">
        <v>558</v>
      </c>
      <c r="K188" s="112">
        <v>38</v>
      </c>
      <c r="L188" s="112">
        <v>408</v>
      </c>
      <c r="M188" s="112">
        <v>73.099999999999994</v>
      </c>
      <c r="N188" s="126">
        <v>1317</v>
      </c>
      <c r="O188" s="113">
        <v>89.78</v>
      </c>
      <c r="P188" s="125">
        <v>1238</v>
      </c>
      <c r="Q188" s="125">
        <v>1238</v>
      </c>
      <c r="R188" s="112"/>
      <c r="S188" s="113">
        <v>4</v>
      </c>
      <c r="T188" s="113">
        <v>5.6</v>
      </c>
      <c r="U188" s="112">
        <v>259</v>
      </c>
      <c r="V188" s="127">
        <v>29.2</v>
      </c>
      <c r="W188" s="112"/>
    </row>
    <row r="189" spans="1:23" s="55" customFormat="1" ht="15.75" customHeight="1" x14ac:dyDescent="0.25">
      <c r="A189" s="54"/>
      <c r="B189" s="117"/>
      <c r="C189" s="118"/>
      <c r="D189" s="118"/>
      <c r="E189" s="34"/>
      <c r="F189" s="34"/>
      <c r="G189" s="34"/>
      <c r="H189" s="34"/>
      <c r="I189" s="34"/>
      <c r="J189" s="34"/>
      <c r="K189" s="34"/>
      <c r="L189" s="34"/>
      <c r="M189" s="34"/>
      <c r="N189" s="151"/>
      <c r="O189" s="152"/>
      <c r="P189" s="118"/>
      <c r="Q189" s="118"/>
      <c r="R189" s="34"/>
      <c r="S189" s="152"/>
      <c r="T189" s="152"/>
      <c r="U189" s="34"/>
      <c r="V189" s="153"/>
      <c r="W189" s="34"/>
    </row>
    <row r="190" spans="1:23" s="55" customFormat="1" ht="15.75" customHeight="1" x14ac:dyDescent="0.25">
      <c r="A190" s="54"/>
      <c r="B190" s="117" t="s">
        <v>419</v>
      </c>
      <c r="C190" s="118"/>
      <c r="D190" s="118"/>
      <c r="E190" s="34"/>
      <c r="F190" s="34"/>
      <c r="G190" s="34"/>
      <c r="H190" s="34"/>
      <c r="I190" s="34"/>
      <c r="J190" s="34"/>
      <c r="K190" s="34"/>
      <c r="L190" s="34"/>
      <c r="M190" s="34"/>
      <c r="N190" s="151"/>
      <c r="O190" s="152"/>
      <c r="P190" s="118"/>
      <c r="Q190" s="118"/>
      <c r="R190" s="34"/>
      <c r="S190" s="152"/>
      <c r="T190" s="152"/>
      <c r="U190" s="34"/>
      <c r="V190" s="153"/>
      <c r="W190" s="34"/>
    </row>
    <row r="191" spans="1:23" s="15" customFormat="1" ht="18" customHeight="1" x14ac:dyDescent="0.25">
      <c r="A191" s="83">
        <v>1</v>
      </c>
      <c r="B191" s="82" t="s">
        <v>420</v>
      </c>
      <c r="C191" s="39">
        <v>636</v>
      </c>
      <c r="D191" s="23">
        <v>132</v>
      </c>
      <c r="E191" s="61">
        <v>20.8</v>
      </c>
      <c r="F191" s="23">
        <v>9</v>
      </c>
      <c r="G191" s="61">
        <v>6.8</v>
      </c>
      <c r="H191" s="23">
        <v>51</v>
      </c>
      <c r="I191" s="61">
        <v>38.6</v>
      </c>
      <c r="J191" s="23">
        <v>72</v>
      </c>
      <c r="K191" s="61">
        <v>54.5</v>
      </c>
      <c r="L191" s="23"/>
      <c r="M191" s="116"/>
      <c r="N191" s="23">
        <v>60</v>
      </c>
      <c r="O191" s="61">
        <v>45.5</v>
      </c>
      <c r="P191" s="23"/>
      <c r="Q191" s="23"/>
      <c r="R191" s="23"/>
      <c r="S191" s="23">
        <v>3.2</v>
      </c>
      <c r="T191" s="23">
        <v>4.5999999999999996</v>
      </c>
      <c r="U191" s="23"/>
      <c r="V191" s="23"/>
      <c r="W191" s="23"/>
    </row>
    <row r="192" spans="1:23" s="15" customFormat="1" x14ac:dyDescent="0.25">
      <c r="A192" s="84"/>
      <c r="B192" s="84" t="s">
        <v>66</v>
      </c>
      <c r="C192" s="132">
        <f>SUM(C191:C191)</f>
        <v>636</v>
      </c>
      <c r="D192" s="132">
        <f>SUM(D191:D191)</f>
        <v>132</v>
      </c>
      <c r="E192" s="140">
        <v>20.75</v>
      </c>
      <c r="F192" s="33">
        <f>SUM(F191:F191)</f>
        <v>9</v>
      </c>
      <c r="G192" s="140">
        <v>6.8</v>
      </c>
      <c r="H192" s="33">
        <f>SUM(H191:H191)</f>
        <v>51</v>
      </c>
      <c r="I192" s="140">
        <v>38.6</v>
      </c>
      <c r="J192" s="105">
        <v>72</v>
      </c>
      <c r="K192" s="107">
        <v>54.5</v>
      </c>
      <c r="L192" s="33">
        <f>SUM(L191:L191)</f>
        <v>0</v>
      </c>
      <c r="M192" s="135"/>
      <c r="N192" s="33">
        <f>SUM(N191:N191)</f>
        <v>60</v>
      </c>
      <c r="O192" s="140">
        <v>45.5</v>
      </c>
      <c r="P192" s="33">
        <f>SUM(P191:P191)</f>
        <v>0</v>
      </c>
      <c r="Q192" s="33">
        <f>SUM(Q191:Q191)</f>
        <v>0</v>
      </c>
      <c r="R192" s="33">
        <f>SUM(R191:R191)</f>
        <v>0</v>
      </c>
      <c r="S192" s="141">
        <v>3.2</v>
      </c>
      <c r="T192" s="141">
        <v>4.5999999999999996</v>
      </c>
      <c r="U192" s="119">
        <f>SUM(U191:U191)</f>
        <v>0</v>
      </c>
      <c r="V192" s="142"/>
      <c r="W192" s="119"/>
    </row>
    <row r="193" spans="1:23" s="55" customFormat="1" ht="15.75" customHeight="1" x14ac:dyDescent="0.25">
      <c r="A193" s="54"/>
      <c r="B193" s="117"/>
      <c r="C193" s="118"/>
      <c r="D193" s="118"/>
      <c r="E193" s="34"/>
      <c r="F193" s="34"/>
      <c r="G193" s="34"/>
      <c r="H193" s="34"/>
      <c r="I193" s="34"/>
      <c r="J193" s="34"/>
      <c r="K193" s="34"/>
      <c r="L193" s="34"/>
      <c r="M193" s="34"/>
      <c r="N193" s="151"/>
      <c r="O193" s="152"/>
      <c r="P193" s="118"/>
      <c r="Q193" s="118"/>
      <c r="R193" s="34"/>
      <c r="S193" s="152"/>
      <c r="T193" s="152"/>
      <c r="U193" s="34"/>
      <c r="V193" s="153"/>
      <c r="W193" s="34"/>
    </row>
    <row r="194" spans="1:23" s="55" customFormat="1" ht="15.75" customHeight="1" x14ac:dyDescent="0.25">
      <c r="A194" s="54"/>
      <c r="B194" s="117" t="s">
        <v>421</v>
      </c>
      <c r="C194" s="118"/>
      <c r="D194" s="118"/>
      <c r="E194" s="34"/>
      <c r="F194" s="34"/>
      <c r="G194" s="34"/>
      <c r="H194" s="34"/>
      <c r="I194" s="34"/>
      <c r="J194" s="34"/>
      <c r="K194" s="34"/>
      <c r="L194" s="34"/>
      <c r="M194" s="34"/>
      <c r="N194" s="151"/>
      <c r="O194" s="152"/>
      <c r="P194" s="118"/>
      <c r="Q194" s="118"/>
      <c r="R194" s="34"/>
      <c r="S194" s="152"/>
      <c r="T194" s="152"/>
      <c r="U194" s="34"/>
      <c r="V194" s="153"/>
      <c r="W194" s="34"/>
    </row>
    <row r="195" spans="1:23" s="55" customFormat="1" ht="15.75" customHeight="1" x14ac:dyDescent="0.25">
      <c r="A195" s="52">
        <v>1</v>
      </c>
      <c r="B195" s="60" t="s">
        <v>422</v>
      </c>
      <c r="C195" s="71">
        <v>1015</v>
      </c>
      <c r="D195" s="72">
        <v>447</v>
      </c>
      <c r="E195" s="72">
        <v>44</v>
      </c>
      <c r="F195" s="72">
        <v>148</v>
      </c>
      <c r="G195" s="72">
        <v>33</v>
      </c>
      <c r="H195" s="72">
        <v>112</v>
      </c>
      <c r="I195" s="72">
        <v>25</v>
      </c>
      <c r="J195" s="72">
        <v>187</v>
      </c>
      <c r="K195" s="72">
        <v>42</v>
      </c>
      <c r="L195" s="72">
        <v>102</v>
      </c>
      <c r="M195" s="72">
        <v>55</v>
      </c>
      <c r="N195" s="51">
        <v>362</v>
      </c>
      <c r="O195" s="51">
        <v>81</v>
      </c>
      <c r="P195" s="72">
        <v>899</v>
      </c>
      <c r="Q195" s="72">
        <v>808</v>
      </c>
      <c r="R195" s="72">
        <v>91</v>
      </c>
      <c r="S195" s="64">
        <v>2.1</v>
      </c>
      <c r="T195" s="64">
        <v>2.5</v>
      </c>
      <c r="U195" s="72">
        <v>56</v>
      </c>
      <c r="V195" s="51">
        <v>14</v>
      </c>
      <c r="W195" s="72"/>
    </row>
    <row r="196" spans="1:23" s="55" customFormat="1" ht="15.75" customHeight="1" x14ac:dyDescent="0.25">
      <c r="A196" s="52">
        <v>2</v>
      </c>
      <c r="B196" s="60" t="s">
        <v>423</v>
      </c>
      <c r="C196" s="71">
        <v>1194</v>
      </c>
      <c r="D196" s="72">
        <v>485</v>
      </c>
      <c r="E196" s="72">
        <v>41</v>
      </c>
      <c r="F196" s="72">
        <v>65</v>
      </c>
      <c r="G196" s="72">
        <v>13</v>
      </c>
      <c r="H196" s="72">
        <v>169</v>
      </c>
      <c r="I196" s="72">
        <v>35</v>
      </c>
      <c r="J196" s="72">
        <v>251</v>
      </c>
      <c r="K196" s="72">
        <v>52</v>
      </c>
      <c r="L196" s="72">
        <v>122</v>
      </c>
      <c r="M196" s="72">
        <v>49</v>
      </c>
      <c r="N196" s="51">
        <v>356</v>
      </c>
      <c r="O196" s="51">
        <v>73</v>
      </c>
      <c r="P196" s="72">
        <v>473</v>
      </c>
      <c r="Q196" s="72">
        <v>379</v>
      </c>
      <c r="R196" s="72">
        <v>64</v>
      </c>
      <c r="S196" s="64">
        <v>2</v>
      </c>
      <c r="T196" s="64">
        <v>2.7</v>
      </c>
      <c r="U196" s="72">
        <v>76</v>
      </c>
      <c r="V196" s="51">
        <v>12</v>
      </c>
      <c r="W196" s="72"/>
    </row>
    <row r="197" spans="1:23" s="55" customFormat="1" ht="15.75" customHeight="1" x14ac:dyDescent="0.25">
      <c r="A197" s="52">
        <v>3</v>
      </c>
      <c r="B197" s="60" t="s">
        <v>424</v>
      </c>
      <c r="C197" s="71">
        <v>1124</v>
      </c>
      <c r="D197" s="72">
        <v>471</v>
      </c>
      <c r="E197" s="72">
        <v>42</v>
      </c>
      <c r="F197" s="72">
        <v>73</v>
      </c>
      <c r="G197" s="72">
        <v>15</v>
      </c>
      <c r="H197" s="72">
        <v>82</v>
      </c>
      <c r="I197" s="72">
        <v>17</v>
      </c>
      <c r="J197" s="72">
        <v>316</v>
      </c>
      <c r="K197" s="72">
        <v>67</v>
      </c>
      <c r="L197" s="72"/>
      <c r="M197" s="72"/>
      <c r="N197" s="51">
        <v>155</v>
      </c>
      <c r="O197" s="51">
        <v>33</v>
      </c>
      <c r="P197" s="72"/>
      <c r="Q197" s="72"/>
      <c r="R197" s="72"/>
      <c r="S197" s="64">
        <v>1.1000000000000001</v>
      </c>
      <c r="T197" s="64">
        <v>2.2999999999999998</v>
      </c>
      <c r="U197" s="72"/>
      <c r="V197" s="51"/>
      <c r="W197" s="72"/>
    </row>
    <row r="198" spans="1:23" s="55" customFormat="1" ht="15.75" customHeight="1" x14ac:dyDescent="0.25">
      <c r="A198" s="52">
        <v>4</v>
      </c>
      <c r="B198" s="60" t="s">
        <v>425</v>
      </c>
      <c r="C198" s="71">
        <v>715</v>
      </c>
      <c r="D198" s="72">
        <v>131</v>
      </c>
      <c r="E198" s="72">
        <v>18</v>
      </c>
      <c r="F198" s="72">
        <v>11</v>
      </c>
      <c r="G198" s="72">
        <v>8</v>
      </c>
      <c r="H198" s="72">
        <v>22</v>
      </c>
      <c r="I198" s="72">
        <v>17</v>
      </c>
      <c r="J198" s="72">
        <v>98</v>
      </c>
      <c r="K198" s="72">
        <v>75</v>
      </c>
      <c r="L198" s="72"/>
      <c r="M198" s="72"/>
      <c r="N198" s="51">
        <v>33</v>
      </c>
      <c r="O198" s="51">
        <v>25</v>
      </c>
      <c r="P198" s="72"/>
      <c r="Q198" s="72"/>
      <c r="R198" s="72"/>
      <c r="S198" s="64">
        <v>1.7</v>
      </c>
      <c r="T198" s="64">
        <v>2.7</v>
      </c>
      <c r="U198" s="72"/>
      <c r="V198" s="51"/>
      <c r="W198" s="72"/>
    </row>
    <row r="199" spans="1:23" s="55" customFormat="1" ht="15.75" customHeight="1" x14ac:dyDescent="0.25">
      <c r="A199" s="52">
        <v>5</v>
      </c>
      <c r="B199" s="60" t="s">
        <v>426</v>
      </c>
      <c r="C199" s="71">
        <v>200</v>
      </c>
      <c r="D199" s="72">
        <v>169</v>
      </c>
      <c r="E199" s="72">
        <v>85</v>
      </c>
      <c r="F199" s="72">
        <v>29</v>
      </c>
      <c r="G199" s="72">
        <v>15</v>
      </c>
      <c r="H199" s="72">
        <v>48</v>
      </c>
      <c r="I199" s="72">
        <v>29</v>
      </c>
      <c r="J199" s="72">
        <v>90</v>
      </c>
      <c r="K199" s="72">
        <v>53</v>
      </c>
      <c r="L199" s="72">
        <v>46</v>
      </c>
      <c r="M199" s="72">
        <v>51</v>
      </c>
      <c r="N199" s="51">
        <v>123</v>
      </c>
      <c r="O199" s="51">
        <v>73</v>
      </c>
      <c r="P199" s="72">
        <v>158</v>
      </c>
      <c r="Q199" s="72">
        <v>145</v>
      </c>
      <c r="R199" s="72">
        <v>0</v>
      </c>
      <c r="S199" s="64">
        <v>1.5</v>
      </c>
      <c r="T199" s="64">
        <v>3</v>
      </c>
      <c r="U199" s="72">
        <v>12</v>
      </c>
      <c r="V199" s="51">
        <v>12</v>
      </c>
      <c r="W199" s="72"/>
    </row>
    <row r="200" spans="1:23" s="55" customFormat="1" ht="15.75" customHeight="1" x14ac:dyDescent="0.25">
      <c r="A200" s="52">
        <v>6</v>
      </c>
      <c r="B200" s="60" t="s">
        <v>427</v>
      </c>
      <c r="C200" s="71">
        <v>280</v>
      </c>
      <c r="D200" s="72">
        <v>231</v>
      </c>
      <c r="E200" s="23">
        <v>82</v>
      </c>
      <c r="F200" s="23">
        <v>69</v>
      </c>
      <c r="G200" s="23">
        <v>30</v>
      </c>
      <c r="H200" s="23">
        <v>85</v>
      </c>
      <c r="I200" s="23">
        <v>37</v>
      </c>
      <c r="J200" s="23">
        <v>77</v>
      </c>
      <c r="K200" s="23">
        <v>33</v>
      </c>
      <c r="L200" s="23">
        <v>75</v>
      </c>
      <c r="M200" s="23">
        <v>97</v>
      </c>
      <c r="N200" s="51">
        <v>229</v>
      </c>
      <c r="O200" s="51">
        <v>99</v>
      </c>
      <c r="P200" s="72">
        <v>102</v>
      </c>
      <c r="Q200" s="72">
        <v>102</v>
      </c>
      <c r="R200" s="72"/>
      <c r="S200" s="64">
        <v>1.3</v>
      </c>
      <c r="T200" s="64">
        <v>2</v>
      </c>
      <c r="U200" s="72">
        <v>42</v>
      </c>
      <c r="V200" s="51">
        <v>11</v>
      </c>
      <c r="W200" s="72"/>
    </row>
    <row r="201" spans="1:23" s="15" customFormat="1" ht="15.75" customHeight="1" x14ac:dyDescent="0.25">
      <c r="A201" s="52">
        <v>7</v>
      </c>
      <c r="B201" s="60" t="s">
        <v>428</v>
      </c>
      <c r="C201" s="71">
        <v>214</v>
      </c>
      <c r="D201" s="72">
        <v>214</v>
      </c>
      <c r="E201" s="23">
        <v>100</v>
      </c>
      <c r="F201" s="23">
        <v>15</v>
      </c>
      <c r="G201" s="23">
        <v>7</v>
      </c>
      <c r="H201" s="23">
        <v>107</v>
      </c>
      <c r="I201" s="23">
        <v>50</v>
      </c>
      <c r="J201" s="23">
        <v>92</v>
      </c>
      <c r="K201" s="23">
        <v>43</v>
      </c>
      <c r="L201" s="23">
        <v>71</v>
      </c>
      <c r="M201" s="23">
        <v>77</v>
      </c>
      <c r="N201" s="51">
        <v>193</v>
      </c>
      <c r="O201" s="51">
        <v>90</v>
      </c>
      <c r="P201" s="72">
        <v>305</v>
      </c>
      <c r="Q201" s="72">
        <v>284</v>
      </c>
      <c r="R201" s="72">
        <v>2</v>
      </c>
      <c r="S201" s="64">
        <v>1.2</v>
      </c>
      <c r="T201" s="64">
        <v>2.6</v>
      </c>
      <c r="U201" s="72">
        <v>35</v>
      </c>
      <c r="V201" s="51">
        <v>12</v>
      </c>
      <c r="W201" s="72"/>
    </row>
    <row r="202" spans="1:23" s="62" customFormat="1" ht="15.75" customHeight="1" x14ac:dyDescent="0.2">
      <c r="A202" s="63"/>
      <c r="B202" s="119" t="s">
        <v>66</v>
      </c>
      <c r="C202" s="119">
        <v>4742</v>
      </c>
      <c r="D202" s="105">
        <v>2148</v>
      </c>
      <c r="E202" s="119">
        <v>45.3</v>
      </c>
      <c r="F202" s="105">
        <v>410</v>
      </c>
      <c r="G202" s="119">
        <v>19</v>
      </c>
      <c r="H202" s="105">
        <v>625</v>
      </c>
      <c r="I202" s="119">
        <v>29</v>
      </c>
      <c r="J202" s="105">
        <v>1111</v>
      </c>
      <c r="K202" s="119">
        <v>52</v>
      </c>
      <c r="L202" s="119">
        <v>416</v>
      </c>
      <c r="M202" s="119">
        <v>37.4</v>
      </c>
      <c r="N202" s="119">
        <v>1451</v>
      </c>
      <c r="O202" s="105">
        <v>67.55</v>
      </c>
      <c r="P202" s="119">
        <v>1937</v>
      </c>
      <c r="Q202" s="119">
        <v>1718</v>
      </c>
      <c r="R202" s="119">
        <v>157</v>
      </c>
      <c r="S202" s="105">
        <v>1.6</v>
      </c>
      <c r="T202" s="119">
        <v>2.5</v>
      </c>
      <c r="U202" s="119">
        <v>221</v>
      </c>
      <c r="V202" s="119">
        <v>12.2</v>
      </c>
      <c r="W202" s="119"/>
    </row>
    <row r="203" spans="1:23" s="15" customFormat="1" ht="15.75" customHeight="1" x14ac:dyDescent="0.25">
      <c r="A203" s="72"/>
      <c r="B203" s="53"/>
      <c r="C203" s="71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51"/>
      <c r="O203" s="51"/>
      <c r="P203" s="72"/>
      <c r="Q203" s="72"/>
      <c r="R203" s="72"/>
      <c r="S203" s="51"/>
      <c r="T203" s="51"/>
      <c r="U203" s="72"/>
      <c r="V203" s="51"/>
      <c r="W203" s="72"/>
    </row>
    <row r="204" spans="1:23" s="15" customFormat="1" ht="15.75" customHeight="1" x14ac:dyDescent="0.25">
      <c r="A204" s="72"/>
      <c r="B204" s="50" t="s">
        <v>429</v>
      </c>
      <c r="C204" s="71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51"/>
      <c r="O204" s="51"/>
      <c r="P204" s="72"/>
      <c r="Q204" s="72"/>
      <c r="R204" s="72"/>
      <c r="S204" s="51"/>
      <c r="T204" s="51"/>
      <c r="U204" s="72"/>
      <c r="V204" s="51"/>
      <c r="W204" s="72"/>
    </row>
    <row r="205" spans="1:23" s="15" customFormat="1" ht="15.75" customHeight="1" x14ac:dyDescent="0.25">
      <c r="A205" s="72">
        <v>1</v>
      </c>
      <c r="B205" s="53" t="s">
        <v>430</v>
      </c>
      <c r="C205" s="71">
        <v>245</v>
      </c>
      <c r="D205" s="72">
        <v>123</v>
      </c>
      <c r="E205" s="72">
        <v>50.2</v>
      </c>
      <c r="F205" s="72">
        <v>8</v>
      </c>
      <c r="G205" s="72">
        <v>6.5</v>
      </c>
      <c r="H205" s="72">
        <v>21</v>
      </c>
      <c r="I205" s="72">
        <v>17.100000000000001</v>
      </c>
      <c r="J205" s="72">
        <v>94</v>
      </c>
      <c r="K205" s="72">
        <v>76.400000000000006</v>
      </c>
      <c r="L205" s="72">
        <v>49</v>
      </c>
      <c r="M205" s="72">
        <v>52.1</v>
      </c>
      <c r="N205" s="51">
        <v>78</v>
      </c>
      <c r="O205" s="51">
        <v>63.4</v>
      </c>
      <c r="P205" s="72">
        <v>137</v>
      </c>
      <c r="Q205" s="72"/>
      <c r="R205" s="72"/>
      <c r="S205" s="51">
        <v>3.2</v>
      </c>
      <c r="T205" s="51">
        <v>4.4000000000000004</v>
      </c>
      <c r="U205" s="72">
        <v>79</v>
      </c>
      <c r="V205" s="51">
        <v>10.9</v>
      </c>
      <c r="W205" s="72"/>
    </row>
    <row r="206" spans="1:23" s="62" customFormat="1" ht="15.75" customHeight="1" x14ac:dyDescent="0.2">
      <c r="A206" s="112"/>
      <c r="B206" s="113" t="s">
        <v>66</v>
      </c>
      <c r="C206" s="112">
        <v>245</v>
      </c>
      <c r="D206" s="112">
        <v>123</v>
      </c>
      <c r="E206" s="112">
        <v>50.2</v>
      </c>
      <c r="F206" s="112">
        <v>8</v>
      </c>
      <c r="G206" s="112">
        <v>6.5</v>
      </c>
      <c r="H206" s="112">
        <v>21</v>
      </c>
      <c r="I206" s="112">
        <v>17.100000000000001</v>
      </c>
      <c r="J206" s="112">
        <v>94</v>
      </c>
      <c r="K206" s="112">
        <v>76.400000000000006</v>
      </c>
      <c r="L206" s="112">
        <v>49</v>
      </c>
      <c r="M206" s="112">
        <v>52.1</v>
      </c>
      <c r="N206" s="113">
        <v>78</v>
      </c>
      <c r="O206" s="113">
        <v>63.4</v>
      </c>
      <c r="P206" s="112">
        <v>137</v>
      </c>
      <c r="Q206" s="112"/>
      <c r="R206" s="112"/>
      <c r="S206" s="113">
        <v>3.2</v>
      </c>
      <c r="T206" s="113">
        <v>4.4000000000000004</v>
      </c>
      <c r="U206" s="112">
        <v>79</v>
      </c>
      <c r="V206" s="113">
        <v>10.9</v>
      </c>
      <c r="W206" s="112"/>
    </row>
    <row r="207" spans="1:23" s="15" customFormat="1" ht="15.75" customHeight="1" x14ac:dyDescent="0.25">
      <c r="A207" s="72"/>
      <c r="B207" s="53"/>
      <c r="C207" s="71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51"/>
      <c r="O207" s="51"/>
      <c r="P207" s="72"/>
      <c r="Q207" s="72"/>
      <c r="R207" s="72"/>
      <c r="S207" s="51"/>
      <c r="T207" s="51"/>
      <c r="U207" s="72"/>
      <c r="V207" s="51"/>
      <c r="W207" s="72"/>
    </row>
    <row r="208" spans="1:23" s="15" customFormat="1" ht="15.75" customHeight="1" x14ac:dyDescent="0.25">
      <c r="A208" s="72"/>
      <c r="B208" s="50" t="s">
        <v>431</v>
      </c>
      <c r="C208" s="71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51"/>
      <c r="O208" s="51"/>
      <c r="P208" s="72"/>
      <c r="Q208" s="72"/>
      <c r="R208" s="72"/>
      <c r="S208" s="51"/>
      <c r="T208" s="51"/>
      <c r="U208" s="72"/>
      <c r="V208" s="51"/>
      <c r="W208" s="72"/>
    </row>
    <row r="209" spans="1:23" s="120" customFormat="1" ht="30" x14ac:dyDescent="0.25">
      <c r="A209" s="72">
        <v>1</v>
      </c>
      <c r="B209" s="53" t="s">
        <v>432</v>
      </c>
      <c r="C209" s="71">
        <v>1084</v>
      </c>
      <c r="D209" s="72">
        <v>427</v>
      </c>
      <c r="E209" s="72">
        <v>39.299999999999997</v>
      </c>
      <c r="F209" s="72">
        <v>33</v>
      </c>
      <c r="G209" s="72">
        <v>7.7</v>
      </c>
      <c r="H209" s="72">
        <v>207</v>
      </c>
      <c r="I209" s="72">
        <v>48.4</v>
      </c>
      <c r="J209" s="72">
        <v>187</v>
      </c>
      <c r="K209" s="72">
        <v>43.7</v>
      </c>
      <c r="L209" s="72">
        <v>71</v>
      </c>
      <c r="M209" s="72">
        <v>37.9</v>
      </c>
      <c r="N209" s="51">
        <v>311</v>
      </c>
      <c r="O209" s="51">
        <v>72.8</v>
      </c>
      <c r="P209" s="72">
        <v>113</v>
      </c>
      <c r="Q209" s="72">
        <v>16</v>
      </c>
      <c r="R209" s="72"/>
      <c r="S209" s="51">
        <v>2.4</v>
      </c>
      <c r="T209" s="51">
        <v>4.4000000000000004</v>
      </c>
      <c r="U209" s="72">
        <v>28</v>
      </c>
      <c r="V209" s="51">
        <v>14.5</v>
      </c>
      <c r="W209" s="72"/>
    </row>
    <row r="210" spans="1:23" s="120" customFormat="1" ht="30" x14ac:dyDescent="0.25">
      <c r="A210" s="72">
        <v>2</v>
      </c>
      <c r="B210" s="53" t="s">
        <v>433</v>
      </c>
      <c r="C210" s="71">
        <v>905</v>
      </c>
      <c r="D210" s="72">
        <v>648</v>
      </c>
      <c r="E210" s="72">
        <v>71.599999999999994</v>
      </c>
      <c r="F210" s="72">
        <v>72</v>
      </c>
      <c r="G210" s="72">
        <v>11.1</v>
      </c>
      <c r="H210" s="72">
        <v>390</v>
      </c>
      <c r="I210" s="72">
        <v>60.1</v>
      </c>
      <c r="J210" s="72">
        <v>186</v>
      </c>
      <c r="K210" s="72">
        <v>28.7</v>
      </c>
      <c r="L210" s="72">
        <v>114</v>
      </c>
      <c r="M210" s="72">
        <v>61.2</v>
      </c>
      <c r="N210" s="51">
        <v>576</v>
      </c>
      <c r="O210" s="51">
        <v>88.8</v>
      </c>
      <c r="P210" s="72">
        <v>352</v>
      </c>
      <c r="Q210" s="72">
        <v>26</v>
      </c>
      <c r="R210" s="72"/>
      <c r="S210" s="51">
        <v>3.9</v>
      </c>
      <c r="T210" s="51">
        <v>4.4000000000000004</v>
      </c>
      <c r="U210" s="72">
        <v>70</v>
      </c>
      <c r="V210" s="51">
        <v>9.8000000000000007</v>
      </c>
      <c r="W210" s="72"/>
    </row>
    <row r="211" spans="1:23" s="120" customFormat="1" ht="30" x14ac:dyDescent="0.25">
      <c r="A211" s="72">
        <v>3</v>
      </c>
      <c r="B211" s="53" t="s">
        <v>434</v>
      </c>
      <c r="C211" s="71">
        <v>915</v>
      </c>
      <c r="D211" s="72">
        <v>468</v>
      </c>
      <c r="E211" s="72">
        <v>51.1</v>
      </c>
      <c r="F211" s="72">
        <v>37</v>
      </c>
      <c r="G211" s="72">
        <v>7.9</v>
      </c>
      <c r="H211" s="72">
        <v>292</v>
      </c>
      <c r="I211" s="72">
        <v>62.3</v>
      </c>
      <c r="J211" s="72">
        <v>139</v>
      </c>
      <c r="K211" s="72">
        <v>29.7</v>
      </c>
      <c r="L211" s="72">
        <v>78</v>
      </c>
      <c r="M211" s="72">
        <v>56.1</v>
      </c>
      <c r="N211" s="51">
        <v>407</v>
      </c>
      <c r="O211" s="51">
        <v>86.9</v>
      </c>
      <c r="P211" s="72">
        <v>237</v>
      </c>
      <c r="Q211" s="72">
        <v>49</v>
      </c>
      <c r="R211" s="72"/>
      <c r="S211" s="51">
        <v>3.4</v>
      </c>
      <c r="T211" s="51">
        <v>4</v>
      </c>
      <c r="U211" s="72">
        <v>43</v>
      </c>
      <c r="V211" s="51">
        <v>9</v>
      </c>
      <c r="W211" s="72"/>
    </row>
    <row r="212" spans="1:23" s="120" customFormat="1" ht="30" x14ac:dyDescent="0.25">
      <c r="A212" s="72">
        <v>4</v>
      </c>
      <c r="B212" s="53" t="s">
        <v>435</v>
      </c>
      <c r="C212" s="71">
        <v>478</v>
      </c>
      <c r="D212" s="72">
        <v>243</v>
      </c>
      <c r="E212" s="72">
        <v>50.8</v>
      </c>
      <c r="F212" s="72">
        <v>23</v>
      </c>
      <c r="G212" s="72">
        <v>9.4</v>
      </c>
      <c r="H212" s="72">
        <v>119</v>
      </c>
      <c r="I212" s="72">
        <v>48.9</v>
      </c>
      <c r="J212" s="72">
        <v>101</v>
      </c>
      <c r="K212" s="72">
        <v>41.5</v>
      </c>
      <c r="L212" s="72">
        <v>67</v>
      </c>
      <c r="M212" s="72">
        <v>66.3</v>
      </c>
      <c r="N212" s="51">
        <v>209</v>
      </c>
      <c r="O212" s="51">
        <v>86</v>
      </c>
      <c r="P212" s="72">
        <v>154</v>
      </c>
      <c r="Q212" s="72">
        <v>41</v>
      </c>
      <c r="R212" s="72"/>
      <c r="S212" s="51">
        <v>1.9</v>
      </c>
      <c r="T212" s="51">
        <v>2</v>
      </c>
      <c r="U212" s="72">
        <v>52</v>
      </c>
      <c r="V212" s="51">
        <v>9.4</v>
      </c>
      <c r="W212" s="72"/>
    </row>
    <row r="213" spans="1:23" s="120" customFormat="1" x14ac:dyDescent="0.25">
      <c r="A213" s="80"/>
      <c r="B213" s="113" t="s">
        <v>66</v>
      </c>
      <c r="C213" s="112">
        <v>3382</v>
      </c>
      <c r="D213" s="112">
        <v>1786</v>
      </c>
      <c r="E213" s="112">
        <v>52.8</v>
      </c>
      <c r="F213" s="112">
        <v>165</v>
      </c>
      <c r="G213" s="112">
        <v>9.1999999999999993</v>
      </c>
      <c r="H213" s="112">
        <v>1008</v>
      </c>
      <c r="I213" s="112">
        <v>56.4</v>
      </c>
      <c r="J213" s="112">
        <v>613</v>
      </c>
      <c r="K213" s="112">
        <v>34.299999999999997</v>
      </c>
      <c r="L213" s="112">
        <v>330</v>
      </c>
      <c r="M213" s="112">
        <v>53.8</v>
      </c>
      <c r="N213" s="113">
        <v>1503</v>
      </c>
      <c r="O213" s="113">
        <v>84.1</v>
      </c>
      <c r="P213" s="112">
        <v>856</v>
      </c>
      <c r="Q213" s="112">
        <v>132</v>
      </c>
      <c r="R213" s="112"/>
      <c r="S213" s="113">
        <v>2.9</v>
      </c>
      <c r="T213" s="113">
        <v>3.9</v>
      </c>
      <c r="U213" s="112">
        <v>193</v>
      </c>
      <c r="V213" s="113">
        <v>10.5</v>
      </c>
      <c r="W213" s="112"/>
    </row>
    <row r="214" spans="1:23" s="15" customFormat="1" ht="15.75" customHeight="1" x14ac:dyDescent="0.25">
      <c r="A214" s="72"/>
      <c r="B214" s="53"/>
      <c r="C214" s="71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51"/>
      <c r="O214" s="51"/>
      <c r="P214" s="72"/>
      <c r="Q214" s="72"/>
      <c r="R214" s="72"/>
      <c r="S214" s="51"/>
      <c r="T214" s="51"/>
      <c r="U214" s="72"/>
      <c r="V214" s="51"/>
      <c r="W214" s="72"/>
    </row>
    <row r="215" spans="1:23" s="15" customFormat="1" ht="15.75" customHeight="1" x14ac:dyDescent="0.25">
      <c r="A215" s="72"/>
      <c r="B215" s="50" t="s">
        <v>436</v>
      </c>
      <c r="C215" s="71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51"/>
      <c r="O215" s="51"/>
      <c r="P215" s="72"/>
      <c r="Q215" s="72"/>
      <c r="R215" s="72"/>
      <c r="S215" s="51"/>
      <c r="T215" s="51"/>
      <c r="U215" s="72"/>
      <c r="V215" s="51"/>
      <c r="W215" s="72"/>
    </row>
    <row r="216" spans="1:23" s="15" customFormat="1" ht="15.75" customHeight="1" x14ac:dyDescent="0.25">
      <c r="A216" s="72"/>
      <c r="B216" s="51">
        <v>0</v>
      </c>
      <c r="C216" s="71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51"/>
      <c r="O216" s="51"/>
      <c r="P216" s="72"/>
      <c r="Q216" s="72"/>
      <c r="R216" s="72"/>
      <c r="S216" s="51"/>
      <c r="T216" s="51"/>
      <c r="U216" s="72"/>
      <c r="V216" s="51"/>
      <c r="W216" s="72"/>
    </row>
    <row r="217" spans="1:23" s="15" customFormat="1" ht="15.75" customHeight="1" x14ac:dyDescent="0.25">
      <c r="A217" s="72"/>
      <c r="B217" s="53"/>
      <c r="C217" s="71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51"/>
      <c r="O217" s="51"/>
      <c r="P217" s="72"/>
      <c r="Q217" s="72"/>
      <c r="R217" s="72"/>
      <c r="S217" s="51"/>
      <c r="T217" s="51"/>
      <c r="U217" s="72"/>
      <c r="V217" s="51"/>
      <c r="W217" s="72"/>
    </row>
    <row r="218" spans="1:23" s="15" customFormat="1" ht="15.75" customHeight="1" x14ac:dyDescent="0.25">
      <c r="A218" s="72"/>
      <c r="B218" s="50" t="s">
        <v>437</v>
      </c>
      <c r="C218" s="71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51"/>
      <c r="O218" s="51"/>
      <c r="P218" s="72"/>
      <c r="Q218" s="72"/>
      <c r="R218" s="72"/>
      <c r="S218" s="51"/>
      <c r="T218" s="51"/>
      <c r="U218" s="72"/>
      <c r="V218" s="51"/>
      <c r="W218" s="72"/>
    </row>
    <row r="219" spans="1:23" s="15" customFormat="1" ht="18" customHeight="1" x14ac:dyDescent="0.25">
      <c r="A219" s="83">
        <v>2</v>
      </c>
      <c r="B219" s="82" t="s">
        <v>438</v>
      </c>
      <c r="C219" s="39">
        <v>58</v>
      </c>
      <c r="D219" s="23">
        <v>58</v>
      </c>
      <c r="E219" s="116" t="s">
        <v>96</v>
      </c>
      <c r="F219" s="23">
        <v>12</v>
      </c>
      <c r="G219" s="116" t="s">
        <v>439</v>
      </c>
      <c r="H219" s="23">
        <v>38</v>
      </c>
      <c r="I219" s="116" t="s">
        <v>440</v>
      </c>
      <c r="J219" s="61">
        <v>8</v>
      </c>
      <c r="K219" s="116" t="s">
        <v>441</v>
      </c>
      <c r="L219" s="23">
        <v>8</v>
      </c>
      <c r="M219" s="116" t="s">
        <v>96</v>
      </c>
      <c r="N219" s="23">
        <v>58</v>
      </c>
      <c r="O219" s="131" t="s">
        <v>96</v>
      </c>
      <c r="P219" s="23">
        <v>31</v>
      </c>
      <c r="Q219" s="23">
        <v>17</v>
      </c>
      <c r="R219" s="23"/>
      <c r="S219" s="23">
        <v>3.2</v>
      </c>
      <c r="T219" s="23">
        <v>4.8</v>
      </c>
      <c r="U219" s="23">
        <v>104</v>
      </c>
      <c r="V219" s="23">
        <v>1.2</v>
      </c>
      <c r="W219" s="23">
        <v>0</v>
      </c>
    </row>
    <row r="220" spans="1:23" s="15" customFormat="1" x14ac:dyDescent="0.25">
      <c r="A220" s="84"/>
      <c r="B220" s="84" t="s">
        <v>66</v>
      </c>
      <c r="C220" s="132">
        <f>SUM(C219:C219)</f>
        <v>58</v>
      </c>
      <c r="D220" s="132">
        <f>SUM(D219:D219)</f>
        <v>58</v>
      </c>
      <c r="E220" s="139" t="s">
        <v>96</v>
      </c>
      <c r="F220" s="33">
        <f>SUM(F219:F219)</f>
        <v>12</v>
      </c>
      <c r="G220" s="139" t="s">
        <v>439</v>
      </c>
      <c r="H220" s="33">
        <f>SUM(H219:H219)</f>
        <v>38</v>
      </c>
      <c r="I220" s="139" t="s">
        <v>440</v>
      </c>
      <c r="J220" s="105">
        <v>8</v>
      </c>
      <c r="K220" s="135" t="s">
        <v>441</v>
      </c>
      <c r="L220" s="33">
        <f>SUM(L219:L219)</f>
        <v>8</v>
      </c>
      <c r="M220" s="135" t="s">
        <v>96</v>
      </c>
      <c r="N220" s="33">
        <f>SUM(N219:N219)</f>
        <v>58</v>
      </c>
      <c r="O220" s="139" t="s">
        <v>96</v>
      </c>
      <c r="P220" s="33">
        <f>SUM(P219:P219)</f>
        <v>31</v>
      </c>
      <c r="Q220" s="33">
        <f>SUM(Q219:Q219)</f>
        <v>17</v>
      </c>
      <c r="R220" s="33">
        <f>SUM(R219:R219)</f>
        <v>0</v>
      </c>
      <c r="S220" s="141">
        <v>3.2</v>
      </c>
      <c r="T220" s="141">
        <v>4.8</v>
      </c>
      <c r="U220" s="119">
        <f>SUM(U219:U219)</f>
        <v>104</v>
      </c>
      <c r="V220" s="142"/>
      <c r="W220" s="119"/>
    </row>
    <row r="221" spans="1:23" s="15" customFormat="1" ht="15.75" customHeight="1" x14ac:dyDescent="0.25">
      <c r="A221" s="72"/>
      <c r="B221" s="53"/>
      <c r="C221" s="71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51"/>
      <c r="O221" s="51"/>
      <c r="P221" s="72"/>
      <c r="Q221" s="72"/>
      <c r="R221" s="72"/>
      <c r="S221" s="51"/>
      <c r="T221" s="51"/>
      <c r="U221" s="72"/>
      <c r="V221" s="51"/>
      <c r="W221" s="72"/>
    </row>
    <row r="222" spans="1:23" s="15" customFormat="1" ht="15.75" customHeight="1" x14ac:dyDescent="0.25">
      <c r="A222" s="72"/>
      <c r="B222" s="50" t="s">
        <v>442</v>
      </c>
      <c r="C222" s="71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51"/>
      <c r="O222" s="51"/>
      <c r="P222" s="72"/>
      <c r="Q222" s="72"/>
      <c r="R222" s="72"/>
      <c r="S222" s="51"/>
      <c r="T222" s="51"/>
      <c r="U222" s="72"/>
      <c r="V222" s="51"/>
      <c r="W222" s="72"/>
    </row>
    <row r="223" spans="1:23" s="15" customFormat="1" ht="15.75" customHeight="1" x14ac:dyDescent="0.25">
      <c r="A223" s="72">
        <v>1</v>
      </c>
      <c r="B223" s="53" t="s">
        <v>443</v>
      </c>
      <c r="C223" s="71">
        <v>1090</v>
      </c>
      <c r="D223" s="72">
        <v>857</v>
      </c>
      <c r="E223" s="72">
        <v>80</v>
      </c>
      <c r="F223" s="72">
        <v>80</v>
      </c>
      <c r="G223" s="72">
        <v>9.3000000000000007</v>
      </c>
      <c r="H223" s="72">
        <v>99</v>
      </c>
      <c r="I223" s="72">
        <v>11.6</v>
      </c>
      <c r="J223" s="72">
        <v>678</v>
      </c>
      <c r="K223" s="72">
        <v>79.099999999999994</v>
      </c>
      <c r="L223" s="72">
        <v>420</v>
      </c>
      <c r="M223" s="72">
        <v>49</v>
      </c>
      <c r="N223" s="51">
        <v>599</v>
      </c>
      <c r="O223" s="51">
        <v>70</v>
      </c>
      <c r="P223" s="72">
        <v>1370</v>
      </c>
      <c r="Q223" s="72">
        <v>810</v>
      </c>
      <c r="R223" s="72"/>
      <c r="S223" s="51">
        <v>3.4</v>
      </c>
      <c r="T223" s="51">
        <v>3.7</v>
      </c>
      <c r="U223" s="72">
        <v>204</v>
      </c>
      <c r="V223" s="51">
        <v>11</v>
      </c>
      <c r="W223" s="72">
        <v>0</v>
      </c>
    </row>
    <row r="224" spans="1:23" s="15" customFormat="1" ht="15.75" customHeight="1" x14ac:dyDescent="0.25">
      <c r="A224" s="112"/>
      <c r="B224" s="113" t="s">
        <v>66</v>
      </c>
      <c r="C224" s="112">
        <v>1090</v>
      </c>
      <c r="D224" s="112">
        <v>857</v>
      </c>
      <c r="E224" s="112">
        <v>78.599999999999994</v>
      </c>
      <c r="F224" s="112">
        <v>80</v>
      </c>
      <c r="G224" s="112">
        <v>9.3000000000000007</v>
      </c>
      <c r="H224" s="112">
        <v>99</v>
      </c>
      <c r="I224" s="112">
        <v>11.6</v>
      </c>
      <c r="J224" s="112">
        <v>678</v>
      </c>
      <c r="K224" s="112">
        <v>79.099999999999994</v>
      </c>
      <c r="L224" s="112">
        <v>420</v>
      </c>
      <c r="M224" s="112">
        <v>61.9</v>
      </c>
      <c r="N224" s="113">
        <v>599</v>
      </c>
      <c r="O224" s="113">
        <v>69.900000000000006</v>
      </c>
      <c r="P224" s="112">
        <v>1370</v>
      </c>
      <c r="Q224" s="112">
        <v>810</v>
      </c>
      <c r="R224" s="112"/>
      <c r="S224" s="113">
        <v>3.4</v>
      </c>
      <c r="T224" s="113">
        <v>3.7</v>
      </c>
      <c r="U224" s="112">
        <v>204</v>
      </c>
      <c r="V224" s="113">
        <v>11</v>
      </c>
      <c r="W224" s="112">
        <v>0</v>
      </c>
    </row>
    <row r="225" spans="1:23" s="15" customFormat="1" ht="15.75" customHeight="1" x14ac:dyDescent="0.25">
      <c r="A225" s="72"/>
      <c r="B225" s="53"/>
      <c r="C225" s="71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51"/>
      <c r="O225" s="51"/>
      <c r="P225" s="72"/>
      <c r="Q225" s="72"/>
      <c r="R225" s="72"/>
      <c r="S225" s="51"/>
      <c r="T225" s="51"/>
      <c r="U225" s="72"/>
      <c r="V225" s="51"/>
      <c r="W225" s="72"/>
    </row>
    <row r="226" spans="1:23" s="15" customFormat="1" ht="15.75" customHeight="1" x14ac:dyDescent="0.25">
      <c r="A226" s="72"/>
      <c r="B226" s="50" t="s">
        <v>444</v>
      </c>
      <c r="C226" s="71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51"/>
      <c r="O226" s="51"/>
      <c r="P226" s="72"/>
      <c r="Q226" s="72"/>
      <c r="R226" s="72"/>
      <c r="S226" s="51"/>
      <c r="T226" s="51"/>
      <c r="U226" s="72"/>
      <c r="V226" s="51"/>
      <c r="W226" s="72"/>
    </row>
    <row r="227" spans="1:23" s="15" customFormat="1" ht="18" customHeight="1" x14ac:dyDescent="0.25">
      <c r="A227" s="83">
        <v>1</v>
      </c>
      <c r="B227" s="82" t="s">
        <v>56</v>
      </c>
      <c r="C227" s="39">
        <v>793</v>
      </c>
      <c r="D227" s="23">
        <v>384</v>
      </c>
      <c r="E227" s="61">
        <v>48.4</v>
      </c>
      <c r="F227" s="23">
        <v>57</v>
      </c>
      <c r="G227" s="116" t="s">
        <v>445</v>
      </c>
      <c r="H227" s="23">
        <v>78</v>
      </c>
      <c r="I227" s="116" t="s">
        <v>446</v>
      </c>
      <c r="J227" s="23">
        <v>249</v>
      </c>
      <c r="K227" s="116" t="s">
        <v>447</v>
      </c>
      <c r="L227" s="23">
        <v>129</v>
      </c>
      <c r="M227" s="116" t="s">
        <v>448</v>
      </c>
      <c r="N227" s="23">
        <v>264</v>
      </c>
      <c r="O227" s="116" t="s">
        <v>449</v>
      </c>
      <c r="P227" s="23">
        <v>398</v>
      </c>
      <c r="Q227" s="23">
        <v>285</v>
      </c>
      <c r="R227" s="23">
        <v>113</v>
      </c>
      <c r="S227" s="23">
        <v>3.31</v>
      </c>
      <c r="T227" s="23">
        <v>4.5999999999999996</v>
      </c>
      <c r="U227" s="23">
        <v>96</v>
      </c>
      <c r="V227" s="23">
        <v>11.3</v>
      </c>
      <c r="W227" s="23"/>
    </row>
    <row r="228" spans="1:23" s="15" customFormat="1" ht="18" customHeight="1" x14ac:dyDescent="0.25">
      <c r="A228" s="83">
        <v>2</v>
      </c>
      <c r="B228" s="82" t="s">
        <v>57</v>
      </c>
      <c r="C228" s="39">
        <v>793</v>
      </c>
      <c r="D228" s="23">
        <v>351</v>
      </c>
      <c r="E228" s="116" t="s">
        <v>409</v>
      </c>
      <c r="F228" s="23">
        <v>48</v>
      </c>
      <c r="G228" s="116" t="s">
        <v>450</v>
      </c>
      <c r="H228" s="23">
        <v>88</v>
      </c>
      <c r="I228" s="116" t="s">
        <v>451</v>
      </c>
      <c r="J228" s="61">
        <v>215</v>
      </c>
      <c r="K228" s="116" t="s">
        <v>153</v>
      </c>
      <c r="L228" s="23">
        <v>99</v>
      </c>
      <c r="M228" s="116" t="s">
        <v>452</v>
      </c>
      <c r="N228" s="23">
        <v>235</v>
      </c>
      <c r="O228" s="131" t="s">
        <v>453</v>
      </c>
      <c r="P228" s="23">
        <v>423</v>
      </c>
      <c r="Q228" s="23">
        <v>239</v>
      </c>
      <c r="R228" s="23">
        <v>184</v>
      </c>
      <c r="S228" s="23">
        <v>3.32</v>
      </c>
      <c r="T228" s="23">
        <v>4.6100000000000003</v>
      </c>
      <c r="U228" s="23">
        <v>101</v>
      </c>
      <c r="V228" s="23">
        <v>11.6</v>
      </c>
      <c r="W228" s="23"/>
    </row>
    <row r="229" spans="1:23" s="15" customFormat="1" x14ac:dyDescent="0.25">
      <c r="A229" s="83">
        <v>3</v>
      </c>
      <c r="B229" s="82" t="s">
        <v>58</v>
      </c>
      <c r="C229" s="39">
        <v>1069</v>
      </c>
      <c r="D229" s="23">
        <v>613</v>
      </c>
      <c r="E229" s="116" t="s">
        <v>151</v>
      </c>
      <c r="F229" s="23">
        <v>90</v>
      </c>
      <c r="G229" s="116" t="s">
        <v>454</v>
      </c>
      <c r="H229" s="23">
        <v>121</v>
      </c>
      <c r="I229" s="116" t="s">
        <v>455</v>
      </c>
      <c r="J229" s="23">
        <v>402</v>
      </c>
      <c r="K229" s="116" t="s">
        <v>149</v>
      </c>
      <c r="L229" s="23">
        <v>212</v>
      </c>
      <c r="M229" s="116" t="s">
        <v>456</v>
      </c>
      <c r="N229" s="23">
        <v>423</v>
      </c>
      <c r="O229" s="116" t="s">
        <v>189</v>
      </c>
      <c r="P229" s="23">
        <v>584</v>
      </c>
      <c r="Q229" s="23">
        <v>353</v>
      </c>
      <c r="R229" s="23">
        <v>231</v>
      </c>
      <c r="S229" s="23">
        <v>3.38</v>
      </c>
      <c r="T229" s="23">
        <v>4.7300000000000004</v>
      </c>
      <c r="U229" s="23">
        <v>98</v>
      </c>
      <c r="V229" s="23">
        <v>13.1</v>
      </c>
      <c r="W229" s="23"/>
    </row>
    <row r="230" spans="1:23" s="15" customFormat="1" x14ac:dyDescent="0.25">
      <c r="A230" s="84"/>
      <c r="B230" s="84" t="s">
        <v>66</v>
      </c>
      <c r="C230" s="132">
        <f>SUM(C227:C229)</f>
        <v>2655</v>
      </c>
      <c r="D230" s="132">
        <f>SUM(D227:D229)</f>
        <v>1348</v>
      </c>
      <c r="E230" s="139" t="s">
        <v>457</v>
      </c>
      <c r="F230" s="33">
        <f>SUM(F227:F229)</f>
        <v>195</v>
      </c>
      <c r="G230" s="139" t="s">
        <v>248</v>
      </c>
      <c r="H230" s="33">
        <f>SUM(H227:H229)</f>
        <v>287</v>
      </c>
      <c r="I230" s="139" t="s">
        <v>458</v>
      </c>
      <c r="J230" s="105">
        <v>866</v>
      </c>
      <c r="K230" s="135" t="s">
        <v>459</v>
      </c>
      <c r="L230" s="33">
        <f>SUM(L227:L229)</f>
        <v>440</v>
      </c>
      <c r="M230" s="135" t="s">
        <v>457</v>
      </c>
      <c r="N230" s="33">
        <f>SUM(N227:N229)</f>
        <v>922</v>
      </c>
      <c r="O230" s="139" t="s">
        <v>460</v>
      </c>
      <c r="P230" s="33">
        <f>SUM(P227:P229)</f>
        <v>1405</v>
      </c>
      <c r="Q230" s="33">
        <f>SUM(Q227:Q229)</f>
        <v>877</v>
      </c>
      <c r="R230" s="33">
        <f>SUM(R227:R229)</f>
        <v>528</v>
      </c>
      <c r="S230" s="141">
        <v>3.33</v>
      </c>
      <c r="T230" s="141">
        <v>4.5999999999999996</v>
      </c>
      <c r="U230" s="119">
        <f>SUM(U227:U229)</f>
        <v>295</v>
      </c>
      <c r="V230" s="142">
        <v>12</v>
      </c>
      <c r="W230" s="119"/>
    </row>
    <row r="231" spans="1:23" s="15" customFormat="1" ht="15.75" customHeight="1" x14ac:dyDescent="0.25">
      <c r="A231" s="72"/>
      <c r="B231" s="53"/>
      <c r="C231" s="71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51"/>
      <c r="O231" s="51"/>
      <c r="P231" s="72"/>
      <c r="Q231" s="72"/>
      <c r="R231" s="72"/>
      <c r="S231" s="51"/>
      <c r="T231" s="51"/>
      <c r="U231" s="72"/>
      <c r="V231" s="51"/>
      <c r="W231" s="72"/>
    </row>
    <row r="232" spans="1:23" s="15" customFormat="1" ht="15.75" customHeight="1" x14ac:dyDescent="0.25">
      <c r="A232" s="72"/>
      <c r="B232" s="50" t="s">
        <v>484</v>
      </c>
      <c r="C232" s="71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51"/>
      <c r="O232" s="51"/>
      <c r="P232" s="72"/>
      <c r="Q232" s="72"/>
      <c r="R232" s="72"/>
      <c r="S232" s="51"/>
      <c r="T232" s="51"/>
      <c r="U232" s="72"/>
      <c r="V232" s="51"/>
      <c r="W232" s="72"/>
    </row>
    <row r="233" spans="1:23" s="15" customFormat="1" ht="18" customHeight="1" x14ac:dyDescent="0.25">
      <c r="A233" s="83">
        <v>1</v>
      </c>
      <c r="B233" s="82" t="s">
        <v>461</v>
      </c>
      <c r="C233" s="39">
        <v>590</v>
      </c>
      <c r="D233" s="23">
        <v>510</v>
      </c>
      <c r="E233" s="61">
        <v>86.4</v>
      </c>
      <c r="F233" s="23">
        <v>49</v>
      </c>
      <c r="G233" s="116" t="s">
        <v>462</v>
      </c>
      <c r="H233" s="23">
        <v>160</v>
      </c>
      <c r="I233" s="116" t="s">
        <v>463</v>
      </c>
      <c r="J233" s="23">
        <v>301</v>
      </c>
      <c r="K233" s="116" t="s">
        <v>464</v>
      </c>
      <c r="L233" s="144">
        <v>130</v>
      </c>
      <c r="M233" s="145" t="s">
        <v>465</v>
      </c>
      <c r="N233" s="144">
        <v>339</v>
      </c>
      <c r="O233" s="145" t="s">
        <v>466</v>
      </c>
      <c r="P233" s="144">
        <v>458</v>
      </c>
      <c r="Q233" s="144">
        <v>103</v>
      </c>
      <c r="R233" s="144"/>
      <c r="S233" s="144">
        <v>2</v>
      </c>
      <c r="T233" s="144">
        <v>3</v>
      </c>
      <c r="U233" s="144">
        <v>79</v>
      </c>
      <c r="V233" s="144">
        <v>13</v>
      </c>
      <c r="W233" s="144"/>
    </row>
    <row r="234" spans="1:23" s="15" customFormat="1" ht="18" customHeight="1" x14ac:dyDescent="0.25">
      <c r="A234" s="83">
        <v>2</v>
      </c>
      <c r="B234" s="82" t="s">
        <v>467</v>
      </c>
      <c r="C234" s="39">
        <v>362</v>
      </c>
      <c r="D234" s="23">
        <v>312</v>
      </c>
      <c r="E234" s="116" t="s">
        <v>468</v>
      </c>
      <c r="F234" s="23">
        <v>34</v>
      </c>
      <c r="G234" s="116" t="s">
        <v>171</v>
      </c>
      <c r="H234" s="23">
        <v>142</v>
      </c>
      <c r="I234" s="116" t="s">
        <v>138</v>
      </c>
      <c r="J234" s="61">
        <v>136</v>
      </c>
      <c r="K234" s="116" t="s">
        <v>469</v>
      </c>
      <c r="L234" s="144">
        <v>101</v>
      </c>
      <c r="M234" s="145" t="s">
        <v>470</v>
      </c>
      <c r="N234" s="144">
        <v>277</v>
      </c>
      <c r="O234" s="146" t="s">
        <v>471</v>
      </c>
      <c r="P234" s="144">
        <v>298</v>
      </c>
      <c r="Q234" s="144">
        <v>81</v>
      </c>
      <c r="R234" s="144"/>
      <c r="S234" s="144">
        <v>3.2</v>
      </c>
      <c r="T234" s="144">
        <v>3.8</v>
      </c>
      <c r="U234" s="144">
        <v>38</v>
      </c>
      <c r="V234" s="144">
        <v>10</v>
      </c>
      <c r="W234" s="144"/>
    </row>
    <row r="235" spans="1:23" s="15" customFormat="1" x14ac:dyDescent="0.25">
      <c r="A235" s="83">
        <v>3</v>
      </c>
      <c r="B235" s="82" t="s">
        <v>472</v>
      </c>
      <c r="C235" s="39">
        <v>196</v>
      </c>
      <c r="D235" s="23">
        <v>188</v>
      </c>
      <c r="E235" s="116" t="s">
        <v>473</v>
      </c>
      <c r="F235" s="23">
        <v>23</v>
      </c>
      <c r="G235" s="116" t="s">
        <v>474</v>
      </c>
      <c r="H235" s="23">
        <v>56</v>
      </c>
      <c r="I235" s="116" t="s">
        <v>475</v>
      </c>
      <c r="J235" s="23">
        <v>109</v>
      </c>
      <c r="K235" s="116" t="s">
        <v>476</v>
      </c>
      <c r="L235" s="144">
        <v>87</v>
      </c>
      <c r="M235" s="145" t="s">
        <v>477</v>
      </c>
      <c r="N235" s="144">
        <v>166</v>
      </c>
      <c r="O235" s="145" t="s">
        <v>471</v>
      </c>
      <c r="P235" s="144">
        <v>192</v>
      </c>
      <c r="Q235" s="144">
        <v>54</v>
      </c>
      <c r="R235" s="144"/>
      <c r="S235" s="144">
        <v>2.8</v>
      </c>
      <c r="T235" s="144">
        <v>3</v>
      </c>
      <c r="U235" s="144">
        <v>38</v>
      </c>
      <c r="V235" s="144">
        <v>10</v>
      </c>
      <c r="W235" s="144"/>
    </row>
    <row r="236" spans="1:23" s="15" customFormat="1" x14ac:dyDescent="0.25">
      <c r="A236" s="84"/>
      <c r="B236" s="84" t="s">
        <v>66</v>
      </c>
      <c r="C236" s="132">
        <v>1148</v>
      </c>
      <c r="D236" s="132">
        <f>SUM(D233:D235)</f>
        <v>1010</v>
      </c>
      <c r="E236" s="139" t="s">
        <v>478</v>
      </c>
      <c r="F236" s="33">
        <f>SUM(F233:F235)</f>
        <v>106</v>
      </c>
      <c r="G236" s="139" t="s">
        <v>479</v>
      </c>
      <c r="H236" s="33">
        <f>SUM(H233:H235)</f>
        <v>358</v>
      </c>
      <c r="I236" s="139" t="s">
        <v>480</v>
      </c>
      <c r="J236" s="105">
        <v>546</v>
      </c>
      <c r="K236" s="135" t="s">
        <v>481</v>
      </c>
      <c r="L236" s="33">
        <f>SUM(L233:L235)</f>
        <v>318</v>
      </c>
      <c r="M236" s="135" t="s">
        <v>482</v>
      </c>
      <c r="N236" s="33">
        <f>SUM(N233:N235)</f>
        <v>782</v>
      </c>
      <c r="O236" s="139" t="s">
        <v>483</v>
      </c>
      <c r="P236" s="33">
        <f>SUM(P233:P235)</f>
        <v>948</v>
      </c>
      <c r="Q236" s="33">
        <f>SUM(Q233:Q235)</f>
        <v>238</v>
      </c>
      <c r="R236" s="33">
        <f>SUM(R233:R235)</f>
        <v>0</v>
      </c>
      <c r="S236" s="141">
        <v>2.6</v>
      </c>
      <c r="T236" s="141">
        <v>3.2</v>
      </c>
      <c r="U236" s="119">
        <v>155</v>
      </c>
      <c r="V236" s="142">
        <v>11</v>
      </c>
      <c r="W236" s="119"/>
    </row>
    <row r="237" spans="1:23" s="15" customFormat="1" ht="15.75" customHeight="1" x14ac:dyDescent="0.25">
      <c r="A237" s="72"/>
      <c r="B237" s="53"/>
      <c r="C237" s="71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51"/>
      <c r="O237" s="51"/>
      <c r="P237" s="72"/>
      <c r="Q237" s="72"/>
      <c r="R237" s="72"/>
      <c r="S237" s="51"/>
      <c r="T237" s="51"/>
      <c r="U237" s="72"/>
      <c r="V237" s="51"/>
      <c r="W237" s="72"/>
    </row>
    <row r="238" spans="1:23" s="15" customFormat="1" ht="15.75" customHeight="1" x14ac:dyDescent="0.25">
      <c r="A238" s="72"/>
      <c r="B238" s="50" t="s">
        <v>485</v>
      </c>
      <c r="C238" s="71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51"/>
      <c r="O238" s="51"/>
      <c r="P238" s="72"/>
      <c r="Q238" s="72"/>
      <c r="R238" s="72"/>
      <c r="S238" s="51"/>
      <c r="T238" s="51"/>
      <c r="U238" s="72"/>
      <c r="V238" s="51"/>
      <c r="W238" s="72"/>
    </row>
    <row r="239" spans="1:23" s="15" customFormat="1" ht="15.75" customHeight="1" x14ac:dyDescent="0.25">
      <c r="A239" s="83">
        <v>1</v>
      </c>
      <c r="B239" s="121" t="s">
        <v>486</v>
      </c>
      <c r="C239" s="39">
        <v>401</v>
      </c>
      <c r="D239" s="23">
        <v>215</v>
      </c>
      <c r="E239" s="61">
        <v>54</v>
      </c>
      <c r="F239" s="23">
        <v>23</v>
      </c>
      <c r="G239" s="116" t="s">
        <v>487</v>
      </c>
      <c r="H239" s="23">
        <v>89</v>
      </c>
      <c r="I239" s="116" t="s">
        <v>488</v>
      </c>
      <c r="J239" s="23">
        <v>103</v>
      </c>
      <c r="K239" s="116" t="s">
        <v>489</v>
      </c>
      <c r="L239" s="23">
        <v>32</v>
      </c>
      <c r="M239" s="116" t="s">
        <v>490</v>
      </c>
      <c r="N239" s="23">
        <v>144</v>
      </c>
      <c r="O239" s="116" t="s">
        <v>491</v>
      </c>
      <c r="P239" s="23">
        <v>222</v>
      </c>
      <c r="Q239" s="23"/>
      <c r="R239" s="23"/>
      <c r="S239" s="23">
        <v>4</v>
      </c>
      <c r="T239" s="23">
        <v>6</v>
      </c>
      <c r="U239" s="23">
        <v>79</v>
      </c>
      <c r="V239" s="23">
        <v>5.4</v>
      </c>
      <c r="W239" s="23"/>
    </row>
    <row r="240" spans="1:23" s="15" customFormat="1" ht="15.75" customHeight="1" x14ac:dyDescent="0.25">
      <c r="A240" s="83">
        <v>2</v>
      </c>
      <c r="B240" s="121" t="s">
        <v>492</v>
      </c>
      <c r="C240" s="39">
        <v>356</v>
      </c>
      <c r="D240" s="23"/>
      <c r="E240" s="116"/>
      <c r="F240" s="23"/>
      <c r="G240" s="147"/>
      <c r="H240" s="23"/>
      <c r="I240" s="116"/>
      <c r="J240" s="61"/>
      <c r="K240" s="116"/>
      <c r="L240" s="23"/>
      <c r="M240" s="116"/>
      <c r="N240" s="23"/>
      <c r="O240" s="131"/>
      <c r="P240" s="23"/>
      <c r="Q240" s="23"/>
      <c r="R240" s="23"/>
      <c r="S240" s="23"/>
      <c r="T240" s="23"/>
      <c r="U240" s="23"/>
      <c r="V240" s="23"/>
      <c r="W240" s="23"/>
    </row>
    <row r="241" spans="1:23" s="15" customFormat="1" ht="15.75" customHeight="1" x14ac:dyDescent="0.25">
      <c r="A241" s="84"/>
      <c r="B241" s="84" t="s">
        <v>66</v>
      </c>
      <c r="C241" s="132">
        <f>SUM(C239:C240)</f>
        <v>757</v>
      </c>
      <c r="D241" s="132">
        <f>SUM(D239:D240)</f>
        <v>215</v>
      </c>
      <c r="E241" s="139" t="s">
        <v>481</v>
      </c>
      <c r="F241" s="33">
        <v>28.4</v>
      </c>
      <c r="G241" s="139" t="s">
        <v>487</v>
      </c>
      <c r="H241" s="33">
        <f>SUM(H239:H240)</f>
        <v>89</v>
      </c>
      <c r="I241" s="139" t="s">
        <v>488</v>
      </c>
      <c r="J241" s="105">
        <v>103</v>
      </c>
      <c r="K241" s="135" t="s">
        <v>489</v>
      </c>
      <c r="L241" s="33">
        <f>SUM(L239:L240)</f>
        <v>32</v>
      </c>
      <c r="M241" s="135" t="s">
        <v>490</v>
      </c>
      <c r="N241" s="33">
        <f>SUM(N239:N240)</f>
        <v>144</v>
      </c>
      <c r="O241" s="139" t="s">
        <v>493</v>
      </c>
      <c r="P241" s="33">
        <f>SUM(P239:P240)</f>
        <v>222</v>
      </c>
      <c r="Q241" s="33">
        <f>SUM(Q239:Q240)</f>
        <v>0</v>
      </c>
      <c r="R241" s="33">
        <f>SUM(R239:R240)</f>
        <v>0</v>
      </c>
      <c r="S241" s="141">
        <v>4</v>
      </c>
      <c r="T241" s="141">
        <v>6</v>
      </c>
      <c r="U241" s="119">
        <f>SUM(U239:U240)</f>
        <v>79</v>
      </c>
      <c r="V241" s="142">
        <v>5.4</v>
      </c>
      <c r="W241" s="119"/>
    </row>
    <row r="242" spans="1:23" s="15" customFormat="1" ht="15.75" customHeight="1" x14ac:dyDescent="0.25">
      <c r="A242" s="72"/>
      <c r="B242" s="53"/>
      <c r="C242" s="71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51"/>
      <c r="O242" s="51"/>
      <c r="P242" s="72"/>
      <c r="Q242" s="72"/>
      <c r="R242" s="72"/>
      <c r="S242" s="51"/>
      <c r="T242" s="51"/>
      <c r="U242" s="72"/>
      <c r="V242" s="51"/>
      <c r="W242" s="72"/>
    </row>
    <row r="243" spans="1:23" s="15" customFormat="1" ht="15.75" customHeight="1" x14ac:dyDescent="0.25">
      <c r="A243" s="72"/>
      <c r="B243" s="50" t="s">
        <v>497</v>
      </c>
      <c r="C243" s="71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51"/>
      <c r="O243" s="51"/>
      <c r="P243" s="72"/>
      <c r="Q243" s="72"/>
      <c r="R243" s="72"/>
      <c r="S243" s="51"/>
      <c r="T243" s="51"/>
      <c r="U243" s="72"/>
      <c r="V243" s="51"/>
      <c r="W243" s="72"/>
    </row>
    <row r="244" spans="1:23" s="15" customFormat="1" ht="18" customHeight="1" x14ac:dyDescent="0.25">
      <c r="A244" s="83">
        <v>1</v>
      </c>
      <c r="B244" s="82" t="s">
        <v>498</v>
      </c>
      <c r="C244" s="39">
        <v>119</v>
      </c>
      <c r="D244" s="23">
        <v>119</v>
      </c>
      <c r="E244" s="61">
        <v>100</v>
      </c>
      <c r="F244" s="23">
        <v>22</v>
      </c>
      <c r="G244" s="116" t="s">
        <v>499</v>
      </c>
      <c r="H244" s="23">
        <v>45</v>
      </c>
      <c r="I244" s="116" t="s">
        <v>500</v>
      </c>
      <c r="J244" s="23">
        <v>64</v>
      </c>
      <c r="K244" s="116" t="s">
        <v>501</v>
      </c>
      <c r="L244" s="23">
        <v>32</v>
      </c>
      <c r="M244" s="116" t="s">
        <v>150</v>
      </c>
      <c r="N244" s="23">
        <v>99</v>
      </c>
      <c r="O244" s="116" t="s">
        <v>502</v>
      </c>
      <c r="P244" s="23">
        <v>82</v>
      </c>
      <c r="Q244" s="23">
        <v>74</v>
      </c>
      <c r="R244" s="23">
        <v>8</v>
      </c>
      <c r="S244" s="23">
        <v>6</v>
      </c>
      <c r="T244" s="23">
        <v>8</v>
      </c>
      <c r="U244" s="23">
        <v>4</v>
      </c>
      <c r="V244" s="23">
        <v>6</v>
      </c>
      <c r="W244" s="23"/>
    </row>
    <row r="245" spans="1:23" s="15" customFormat="1" ht="18" customHeight="1" x14ac:dyDescent="0.25">
      <c r="A245" s="83">
        <v>2</v>
      </c>
      <c r="B245" s="82" t="s">
        <v>503</v>
      </c>
      <c r="C245" s="39">
        <v>194</v>
      </c>
      <c r="D245" s="23">
        <v>164</v>
      </c>
      <c r="E245" s="61">
        <v>84.53</v>
      </c>
      <c r="F245" s="23">
        <v>24</v>
      </c>
      <c r="G245" s="116" t="s">
        <v>504</v>
      </c>
      <c r="H245" s="23">
        <v>61</v>
      </c>
      <c r="I245" s="116" t="s">
        <v>505</v>
      </c>
      <c r="J245" s="61">
        <v>87</v>
      </c>
      <c r="K245" s="116" t="s">
        <v>506</v>
      </c>
      <c r="L245" s="23">
        <v>64</v>
      </c>
      <c r="M245" s="116" t="s">
        <v>507</v>
      </c>
      <c r="N245" s="23">
        <v>149</v>
      </c>
      <c r="O245" s="131" t="s">
        <v>508</v>
      </c>
      <c r="P245" s="23">
        <v>112</v>
      </c>
      <c r="Q245" s="23">
        <v>108</v>
      </c>
      <c r="R245" s="23">
        <v>4</v>
      </c>
      <c r="S245" s="23">
        <v>6</v>
      </c>
      <c r="T245" s="23">
        <v>8</v>
      </c>
      <c r="U245" s="23">
        <v>12</v>
      </c>
      <c r="V245" s="23">
        <v>6</v>
      </c>
      <c r="W245" s="23"/>
    </row>
    <row r="246" spans="1:23" s="15" customFormat="1" x14ac:dyDescent="0.25">
      <c r="A246" s="84"/>
      <c r="B246" s="84" t="s">
        <v>66</v>
      </c>
      <c r="C246" s="132">
        <f>SUM(C244:C245)</f>
        <v>313</v>
      </c>
      <c r="D246" s="132">
        <f>SUM(D244:D245)</f>
        <v>283</v>
      </c>
      <c r="E246" s="140">
        <v>90.42</v>
      </c>
      <c r="F246" s="33">
        <f>SUM(F244:F245)</f>
        <v>46</v>
      </c>
      <c r="G246" s="139" t="s">
        <v>511</v>
      </c>
      <c r="H246" s="33">
        <f>SUM(H244:H245)</f>
        <v>106</v>
      </c>
      <c r="I246" s="139" t="s">
        <v>510</v>
      </c>
      <c r="J246" s="105">
        <v>151</v>
      </c>
      <c r="K246" s="135" t="s">
        <v>512</v>
      </c>
      <c r="L246" s="33">
        <f>SUM(L244:L245)</f>
        <v>96</v>
      </c>
      <c r="M246" s="148">
        <v>63.57</v>
      </c>
      <c r="N246" s="33">
        <f>SUM(N244:N245)</f>
        <v>248</v>
      </c>
      <c r="O246" s="139" t="s">
        <v>509</v>
      </c>
      <c r="P246" s="33">
        <f>SUM(P244:P245)</f>
        <v>194</v>
      </c>
      <c r="Q246" s="33">
        <f>SUM(Q244:Q245)</f>
        <v>182</v>
      </c>
      <c r="R246" s="33">
        <f>SUM(R244:R245)</f>
        <v>12</v>
      </c>
      <c r="S246" s="141">
        <v>6</v>
      </c>
      <c r="T246" s="141">
        <v>8</v>
      </c>
      <c r="U246" s="119">
        <f>SUM(U244:U245)</f>
        <v>16</v>
      </c>
      <c r="V246" s="142">
        <v>6</v>
      </c>
      <c r="W246" s="119"/>
    </row>
    <row r="247" spans="1:23" s="15" customFormat="1" ht="15.75" customHeight="1" x14ac:dyDescent="0.25">
      <c r="A247" s="72"/>
      <c r="B247" s="53"/>
      <c r="C247" s="71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51"/>
      <c r="O247" s="51"/>
      <c r="P247" s="72"/>
      <c r="Q247" s="72"/>
      <c r="R247" s="72"/>
      <c r="S247" s="51"/>
      <c r="T247" s="51"/>
      <c r="U247" s="72"/>
      <c r="V247" s="51"/>
      <c r="W247" s="72"/>
    </row>
    <row r="248" spans="1:23" s="15" customFormat="1" ht="15.75" customHeight="1" x14ac:dyDescent="0.25">
      <c r="A248" s="72"/>
      <c r="B248" s="50" t="s">
        <v>494</v>
      </c>
      <c r="C248" s="71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51"/>
      <c r="O248" s="51"/>
      <c r="P248" s="72"/>
      <c r="Q248" s="72"/>
      <c r="R248" s="72"/>
      <c r="S248" s="51"/>
      <c r="T248" s="51"/>
      <c r="U248" s="72"/>
      <c r="V248" s="51"/>
      <c r="W248" s="72"/>
    </row>
    <row r="249" spans="1:23" s="15" customFormat="1" ht="15.75" customHeight="1" x14ac:dyDescent="0.25">
      <c r="A249" s="72"/>
      <c r="B249" s="51">
        <v>0</v>
      </c>
      <c r="C249" s="71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51"/>
      <c r="O249" s="51"/>
      <c r="P249" s="72"/>
      <c r="Q249" s="72"/>
      <c r="R249" s="72"/>
      <c r="S249" s="51"/>
      <c r="T249" s="51"/>
      <c r="U249" s="72"/>
      <c r="V249" s="51"/>
      <c r="W249" s="72"/>
    </row>
    <row r="250" spans="1:23" s="15" customFormat="1" ht="15.75" customHeight="1" x14ac:dyDescent="0.25">
      <c r="A250" s="72"/>
      <c r="B250" s="53"/>
      <c r="C250" s="71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51"/>
      <c r="O250" s="51"/>
      <c r="P250" s="72"/>
      <c r="Q250" s="72"/>
      <c r="R250" s="72"/>
      <c r="S250" s="51"/>
      <c r="T250" s="51"/>
      <c r="U250" s="72"/>
      <c r="V250" s="51"/>
      <c r="W250" s="72"/>
    </row>
    <row r="251" spans="1:23" s="15" customFormat="1" ht="15.75" customHeight="1" x14ac:dyDescent="0.25">
      <c r="A251" s="72"/>
      <c r="B251" s="65" t="s">
        <v>495</v>
      </c>
      <c r="C251" s="71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51"/>
      <c r="O251" s="51"/>
      <c r="P251" s="72"/>
      <c r="Q251" s="72"/>
      <c r="R251" s="72"/>
      <c r="S251" s="51"/>
      <c r="T251" s="51"/>
      <c r="U251" s="72"/>
      <c r="V251" s="51"/>
      <c r="W251" s="72"/>
    </row>
    <row r="252" spans="1:23" s="15" customFormat="1" ht="15.75" customHeight="1" x14ac:dyDescent="0.25">
      <c r="A252" s="72"/>
      <c r="B252" s="51">
        <v>0</v>
      </c>
      <c r="C252" s="71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51"/>
      <c r="O252" s="51"/>
      <c r="P252" s="72"/>
      <c r="Q252" s="72"/>
      <c r="R252" s="72"/>
      <c r="S252" s="51"/>
      <c r="T252" s="51"/>
      <c r="U252" s="72"/>
      <c r="V252" s="51"/>
      <c r="W252" s="72"/>
    </row>
    <row r="253" spans="1:23" s="15" customFormat="1" ht="15.75" customHeight="1" x14ac:dyDescent="0.25">
      <c r="A253" s="72"/>
      <c r="B253" s="53"/>
      <c r="C253" s="71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51"/>
      <c r="O253" s="51"/>
      <c r="P253" s="72"/>
      <c r="Q253" s="72"/>
      <c r="R253" s="72"/>
      <c r="S253" s="51"/>
      <c r="T253" s="51"/>
      <c r="U253" s="72"/>
      <c r="V253" s="51"/>
      <c r="W253" s="72"/>
    </row>
    <row r="254" spans="1:23" s="15" customFormat="1" ht="15.75" customHeight="1" x14ac:dyDescent="0.25">
      <c r="A254" s="72"/>
      <c r="B254" s="50" t="s">
        <v>496</v>
      </c>
      <c r="C254" s="71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51"/>
      <c r="O254" s="51"/>
      <c r="P254" s="72"/>
      <c r="Q254" s="72"/>
      <c r="R254" s="72"/>
      <c r="S254" s="51"/>
      <c r="T254" s="51"/>
      <c r="U254" s="72"/>
      <c r="V254" s="51"/>
      <c r="W254" s="72"/>
    </row>
    <row r="255" spans="1:23" s="15" customFormat="1" ht="15.75" customHeight="1" x14ac:dyDescent="0.25">
      <c r="A255" s="72"/>
      <c r="B255" s="51">
        <v>0</v>
      </c>
      <c r="C255" s="71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51"/>
      <c r="O255" s="51"/>
      <c r="P255" s="72"/>
      <c r="Q255" s="72"/>
      <c r="R255" s="72"/>
      <c r="S255" s="51"/>
      <c r="T255" s="51"/>
      <c r="U255" s="72"/>
      <c r="V255" s="51"/>
      <c r="W255" s="72"/>
    </row>
    <row r="256" spans="1:23" s="15" customFormat="1" x14ac:dyDescent="0.25">
      <c r="A256" s="83"/>
      <c r="B256" s="98"/>
      <c r="C256" s="39"/>
      <c r="D256" s="23"/>
      <c r="E256" s="35"/>
      <c r="F256" s="23"/>
      <c r="G256" s="116"/>
      <c r="H256" s="23"/>
      <c r="I256" s="116"/>
      <c r="J256" s="23"/>
      <c r="K256" s="116"/>
      <c r="L256" s="23"/>
      <c r="M256" s="116"/>
      <c r="N256" s="23"/>
      <c r="O256" s="116"/>
      <c r="P256" s="23"/>
      <c r="Q256" s="23"/>
      <c r="R256" s="23"/>
      <c r="S256" s="23"/>
      <c r="T256" s="23"/>
      <c r="U256" s="23"/>
      <c r="V256" s="23"/>
      <c r="W256" s="23"/>
    </row>
    <row r="257" spans="1:23" s="15" customFormat="1" x14ac:dyDescent="0.25">
      <c r="A257" s="84"/>
      <c r="B257" s="84" t="s">
        <v>10</v>
      </c>
      <c r="C257" s="132">
        <f>C246+C241+C236+C230+C224+C220+C213+C206+C202+C192+C188+C180+C174+C170+C160+C153+C149+C140+C131+C122+C112+C103+C92+C68+C50+C22</f>
        <v>154359</v>
      </c>
      <c r="D257" s="132">
        <f t="shared" ref="D257:W257" si="36">D246+D241+D236+D230+D224+D220+D213+D206+D202+D192+D188+D180+D174+D170+D160+D153+D149+D140+D131+D122+D112+D103+D92+D68+D50+D22</f>
        <v>63168</v>
      </c>
      <c r="E257" s="137">
        <f>D257*100/C257</f>
        <v>40.922783899869785</v>
      </c>
      <c r="F257" s="132">
        <f t="shared" si="36"/>
        <v>9418.4</v>
      </c>
      <c r="G257" s="137">
        <f>F257*100/D257</f>
        <v>14.910081053698075</v>
      </c>
      <c r="H257" s="132">
        <f t="shared" si="36"/>
        <v>23605</v>
      </c>
      <c r="I257" s="137">
        <f>H257*100/D257</f>
        <v>37.368604356636268</v>
      </c>
      <c r="J257" s="132">
        <f t="shared" si="36"/>
        <v>30161</v>
      </c>
      <c r="K257" s="137">
        <f>J257*100/D257</f>
        <v>47.747277102330294</v>
      </c>
      <c r="L257" s="132">
        <f t="shared" si="36"/>
        <v>22172</v>
      </c>
      <c r="M257" s="137">
        <f>L257*100/J257</f>
        <v>73.512151453864263</v>
      </c>
      <c r="N257" s="132">
        <f t="shared" si="36"/>
        <v>55190</v>
      </c>
      <c r="O257" s="137">
        <f>N257*100/D257</f>
        <v>87.370187436676801</v>
      </c>
      <c r="P257" s="132">
        <f t="shared" si="36"/>
        <v>74560</v>
      </c>
      <c r="Q257" s="132">
        <f t="shared" si="36"/>
        <v>37277</v>
      </c>
      <c r="R257" s="132">
        <f t="shared" si="36"/>
        <v>2592</v>
      </c>
      <c r="S257" s="137">
        <v>3.25</v>
      </c>
      <c r="T257" s="137">
        <v>4.5999999999999996</v>
      </c>
      <c r="U257" s="132">
        <f t="shared" si="36"/>
        <v>8116.57</v>
      </c>
      <c r="V257" s="132">
        <f t="shared" si="36"/>
        <v>286.01</v>
      </c>
      <c r="W257" s="132">
        <f t="shared" si="36"/>
        <v>1</v>
      </c>
    </row>
    <row r="258" spans="1:23" ht="21" customHeight="1" x14ac:dyDescent="0.25">
      <c r="C258" s="4"/>
      <c r="E258" s="4"/>
      <c r="G258" s="167"/>
      <c r="H258" s="167"/>
      <c r="I258" s="168"/>
      <c r="J258" s="168"/>
      <c r="K258" s="168"/>
      <c r="L258" s="167"/>
      <c r="M258" s="167"/>
      <c r="N258" s="174"/>
      <c r="O258" s="168"/>
      <c r="P258" s="4"/>
      <c r="Q258" s="5"/>
      <c r="R258" s="4"/>
      <c r="S258" s="6"/>
      <c r="T258" s="6"/>
      <c r="U258" s="5"/>
      <c r="V258" s="4"/>
    </row>
    <row r="259" spans="1:23" ht="21.75" customHeight="1" x14ac:dyDescent="0.25">
      <c r="A259" s="3" t="s">
        <v>513</v>
      </c>
    </row>
    <row r="260" spans="1:23" ht="15.75" x14ac:dyDescent="0.25">
      <c r="B260" s="13"/>
    </row>
    <row r="261" spans="1:23" ht="15.75" x14ac:dyDescent="0.25">
      <c r="A261" s="3" t="s">
        <v>53</v>
      </c>
      <c r="B261" s="7"/>
      <c r="D261" s="7"/>
      <c r="E261" s="7"/>
      <c r="H261" s="7"/>
    </row>
    <row r="262" spans="1:23" x14ac:dyDescent="0.25">
      <c r="A262" s="3" t="s">
        <v>11</v>
      </c>
    </row>
    <row r="266" spans="1:23" ht="15" customHeight="1" x14ac:dyDescent="0.25"/>
    <row r="267" spans="1:23" ht="15" customHeight="1" x14ac:dyDescent="0.25"/>
    <row r="268" spans="1:23" ht="15" customHeight="1" x14ac:dyDescent="0.25"/>
  </sheetData>
  <mergeCells count="21">
    <mergeCell ref="F8:G8"/>
    <mergeCell ref="H8:I8"/>
    <mergeCell ref="J8:K8"/>
    <mergeCell ref="P7:R7"/>
    <mergeCell ref="Q8:R8"/>
    <mergeCell ref="W7:W9"/>
    <mergeCell ref="S7:T8"/>
    <mergeCell ref="N7:O8"/>
    <mergeCell ref="S1:W1"/>
    <mergeCell ref="S2:W2"/>
    <mergeCell ref="A3:W3"/>
    <mergeCell ref="A4:W4"/>
    <mergeCell ref="A5:W5"/>
    <mergeCell ref="L7:M8"/>
    <mergeCell ref="U7:U9"/>
    <mergeCell ref="V7:V9"/>
    <mergeCell ref="A7:A9"/>
    <mergeCell ref="B7:B9"/>
    <mergeCell ref="C7:C9"/>
    <mergeCell ref="D7:E8"/>
    <mergeCell ref="F7:K7"/>
  </mergeCells>
  <phoneticPr fontId="4" type="noConversion"/>
  <pageMargins left="0" right="0" top="0.15748031496062992" bottom="0" header="0" footer="0"/>
  <pageSetup paperSize="9" scale="88" orientation="landscape" r:id="rId1"/>
  <ignoredErrors>
    <ignoredError sqref="E54:E59 O54:O59 E61:E66 O61:O66 E72:E91 G72:G92 I72:I92 K72:K93 M72:M92 E97:E102 G95:G103 I95:I103 K95:K103 M95:M103 O95:O102 M125:M127 O125:O127 M128 O128:O130 G125:G131 E126:E132 K126:K131 M130 M129 M131 G152 I152 K152 M152 O152:O153 E159:E160 G158:G160 I158:I160 K158:K160 M158:M160 O158:O160 E174 G174 I174 K174 M174 E178:E180 G177:G180 I177:I180 K177:K180 M177:M180 O177:O180 E187 G185 I186:I187 E219:E220 G219:G220 I219:I220 K219:K220 M219:M220 O219:O220 E228:E230 G227:G230 I227:I230 K227:K230 M227:M230 O227:O230 E234:E236 G233:G236 I233:I236 K233:K236 M233:M236 O233:O236 G239:G241 I239:I241 K239:K241 M239:M241 O239:O241 E241 E145:E148 M153 K153 I153:I154 G153 E154:H154 E153:F153 H153 J154:N154 J153 L153 N153 G244:W246" numberStoredAsText="1"/>
    <ignoredError sqref="E140 G140 I140 K140 M140 O140 E149:V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>
      <pane ySplit="9" topLeftCell="A34" activePane="bottomLeft" state="frozen"/>
      <selection pane="bottomLeft" activeCell="D32" sqref="D32"/>
    </sheetView>
  </sheetViews>
  <sheetFormatPr defaultRowHeight="15" x14ac:dyDescent="0.25"/>
  <cols>
    <col min="1" max="1" width="27.5703125" style="15" customWidth="1"/>
    <col min="2" max="2" width="16.42578125" style="15" customWidth="1"/>
    <col min="3" max="3" width="16" style="15" customWidth="1"/>
    <col min="4" max="4" width="16.7109375" style="15" customWidth="1"/>
    <col min="5" max="5" width="22.140625" style="15" customWidth="1"/>
    <col min="6" max="6" width="11.42578125" style="15" customWidth="1"/>
    <col min="7" max="16384" width="9.140625" style="15"/>
  </cols>
  <sheetData>
    <row r="1" spans="1:23" x14ac:dyDescent="0.25">
      <c r="H1" s="193" t="s">
        <v>28</v>
      </c>
      <c r="I1" s="193"/>
      <c r="J1" s="193"/>
      <c r="K1" s="193"/>
      <c r="L1" s="193"/>
    </row>
    <row r="2" spans="1:23" ht="61.5" customHeight="1" x14ac:dyDescent="0.25">
      <c r="H2" s="194" t="s">
        <v>29</v>
      </c>
      <c r="I2" s="194"/>
      <c r="J2" s="194"/>
      <c r="K2" s="194"/>
      <c r="L2" s="194"/>
    </row>
    <row r="3" spans="1:23" x14ac:dyDescent="0.25">
      <c r="A3" s="197" t="s">
        <v>30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23" ht="15.75" customHeight="1" x14ac:dyDescent="0.25">
      <c r="A4" s="196" t="s">
        <v>55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x14ac:dyDescent="0.25">
      <c r="A5" s="197" t="s">
        <v>54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ht="15.75" x14ac:dyDescent="0.25">
      <c r="D6" s="57"/>
      <c r="E6" s="17"/>
      <c r="F6" s="17"/>
      <c r="G6" s="17"/>
      <c r="H6" s="17"/>
      <c r="I6" s="17"/>
      <c r="J6" s="17"/>
      <c r="K6" s="17"/>
      <c r="L6" s="57"/>
    </row>
    <row r="7" spans="1:23" ht="74.25" customHeight="1" x14ac:dyDescent="0.25">
      <c r="A7" s="192" t="s">
        <v>31</v>
      </c>
      <c r="B7" s="192" t="s">
        <v>32</v>
      </c>
      <c r="C7" s="192" t="s">
        <v>33</v>
      </c>
      <c r="D7" s="192" t="s">
        <v>34</v>
      </c>
      <c r="E7" s="192" t="s">
        <v>35</v>
      </c>
      <c r="F7" s="192" t="s">
        <v>36</v>
      </c>
      <c r="G7" s="192" t="s">
        <v>14</v>
      </c>
      <c r="H7" s="192"/>
      <c r="I7" s="192" t="s">
        <v>18</v>
      </c>
      <c r="J7" s="192"/>
      <c r="K7" s="192" t="s">
        <v>37</v>
      </c>
      <c r="L7" s="192"/>
    </row>
    <row r="8" spans="1:23" ht="90.75" customHeight="1" x14ac:dyDescent="0.25">
      <c r="A8" s="192"/>
      <c r="B8" s="192"/>
      <c r="C8" s="192"/>
      <c r="D8" s="192"/>
      <c r="E8" s="192"/>
      <c r="F8" s="192"/>
      <c r="G8" s="56" t="s">
        <v>5</v>
      </c>
      <c r="H8" s="56" t="s">
        <v>38</v>
      </c>
      <c r="I8" s="56" t="s">
        <v>5</v>
      </c>
      <c r="J8" s="56" t="s">
        <v>38</v>
      </c>
      <c r="K8" s="19" t="s">
        <v>39</v>
      </c>
      <c r="L8" s="19" t="s">
        <v>40</v>
      </c>
    </row>
    <row r="9" spans="1:23" x14ac:dyDescent="0.2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</row>
    <row r="10" spans="1:23" x14ac:dyDescent="0.25">
      <c r="A10" s="23" t="s">
        <v>244</v>
      </c>
      <c r="B10" s="23">
        <v>11</v>
      </c>
      <c r="C10" s="59">
        <v>14348</v>
      </c>
      <c r="D10" s="34">
        <v>10</v>
      </c>
      <c r="E10" s="59">
        <v>12336</v>
      </c>
      <c r="F10" s="171">
        <v>85.97</v>
      </c>
      <c r="G10" s="34">
        <v>2880</v>
      </c>
      <c r="H10" s="170">
        <v>23.35</v>
      </c>
      <c r="I10" s="34">
        <v>2588</v>
      </c>
      <c r="J10" s="171">
        <v>89.86</v>
      </c>
      <c r="K10" s="171">
        <v>2.9</v>
      </c>
      <c r="L10" s="171">
        <v>5.5</v>
      </c>
    </row>
    <row r="11" spans="1:23" x14ac:dyDescent="0.25">
      <c r="A11" s="23" t="s">
        <v>243</v>
      </c>
      <c r="B11" s="37">
        <v>37</v>
      </c>
      <c r="C11" s="175">
        <v>51413</v>
      </c>
      <c r="D11" s="176">
        <v>25</v>
      </c>
      <c r="E11" s="176">
        <v>34154</v>
      </c>
      <c r="F11" s="177">
        <f>E11*100/C11</f>
        <v>66.430669285978254</v>
      </c>
      <c r="G11" s="152">
        <v>11119</v>
      </c>
      <c r="H11" s="178">
        <f>G11*100/E11</f>
        <v>32.555483984306377</v>
      </c>
      <c r="I11" s="152">
        <v>10435</v>
      </c>
      <c r="J11" s="178">
        <f>I11*100/G11</f>
        <v>93.848367658962133</v>
      </c>
      <c r="K11" s="178">
        <v>3.5249999999999999</v>
      </c>
      <c r="L11" s="178">
        <v>5.0631578947368405</v>
      </c>
    </row>
    <row r="12" spans="1:23" x14ac:dyDescent="0.25">
      <c r="A12" s="23" t="s">
        <v>242</v>
      </c>
      <c r="B12" s="39">
        <v>16</v>
      </c>
      <c r="C12" s="59">
        <v>14724</v>
      </c>
      <c r="D12" s="47">
        <v>15</v>
      </c>
      <c r="E12" s="59">
        <v>14537</v>
      </c>
      <c r="F12" s="169">
        <v>98.73</v>
      </c>
      <c r="G12" s="47">
        <v>5122</v>
      </c>
      <c r="H12" s="170">
        <v>35.229999999999997</v>
      </c>
      <c r="I12" s="47">
        <v>4953</v>
      </c>
      <c r="J12" s="169">
        <v>96.7</v>
      </c>
      <c r="K12" s="169">
        <v>2.61</v>
      </c>
      <c r="L12" s="169">
        <v>4.54</v>
      </c>
    </row>
    <row r="13" spans="1:23" x14ac:dyDescent="0.25">
      <c r="A13" s="23" t="s">
        <v>241</v>
      </c>
      <c r="B13" s="23">
        <v>37</v>
      </c>
      <c r="C13" s="59">
        <v>34893</v>
      </c>
      <c r="D13" s="34">
        <v>21</v>
      </c>
      <c r="E13" s="59">
        <v>22645</v>
      </c>
      <c r="F13" s="171">
        <v>64.900000000000006</v>
      </c>
      <c r="G13" s="34">
        <v>11600</v>
      </c>
      <c r="H13" s="170">
        <v>51.22</v>
      </c>
      <c r="I13" s="34">
        <v>10403</v>
      </c>
      <c r="J13" s="171">
        <v>89.7</v>
      </c>
      <c r="K13" s="171">
        <v>3.4</v>
      </c>
      <c r="L13" s="171">
        <v>5.4</v>
      </c>
    </row>
    <row r="14" spans="1:23" x14ac:dyDescent="0.25">
      <c r="A14" s="23" t="s">
        <v>246</v>
      </c>
      <c r="B14" s="23">
        <v>10</v>
      </c>
      <c r="C14" s="59">
        <v>8149</v>
      </c>
      <c r="D14" s="34">
        <v>8</v>
      </c>
      <c r="E14" s="59">
        <v>7375</v>
      </c>
      <c r="F14" s="171">
        <v>90.5</v>
      </c>
      <c r="G14" s="34">
        <v>5684</v>
      </c>
      <c r="H14" s="170">
        <v>77.069999999999993</v>
      </c>
      <c r="I14" s="34">
        <v>5580</v>
      </c>
      <c r="J14" s="171">
        <v>98.17</v>
      </c>
      <c r="K14" s="171">
        <v>2.2000000000000002</v>
      </c>
      <c r="L14" s="171">
        <v>2.7</v>
      </c>
    </row>
    <row r="15" spans="1:23" x14ac:dyDescent="0.25">
      <c r="A15" s="23" t="s">
        <v>301</v>
      </c>
      <c r="B15" s="23">
        <v>8</v>
      </c>
      <c r="C15" s="59">
        <v>5519</v>
      </c>
      <c r="D15" s="34">
        <v>6</v>
      </c>
      <c r="E15" s="59">
        <v>5284</v>
      </c>
      <c r="F15" s="171">
        <v>95.7</v>
      </c>
      <c r="G15" s="34">
        <v>1523</v>
      </c>
      <c r="H15" s="170">
        <v>28.8</v>
      </c>
      <c r="I15" s="34">
        <v>1256</v>
      </c>
      <c r="J15" s="171">
        <v>82.5</v>
      </c>
      <c r="K15" s="171">
        <v>3.2</v>
      </c>
      <c r="L15" s="171">
        <v>5.0999999999999996</v>
      </c>
    </row>
    <row r="16" spans="1:23" x14ac:dyDescent="0.25">
      <c r="A16" s="23" t="s">
        <v>309</v>
      </c>
      <c r="B16" s="23">
        <v>8</v>
      </c>
      <c r="C16" s="47">
        <v>7398</v>
      </c>
      <c r="D16" s="47">
        <v>7</v>
      </c>
      <c r="E16" s="47">
        <v>7308</v>
      </c>
      <c r="F16" s="179">
        <v>98.7</v>
      </c>
      <c r="G16" s="47">
        <v>3941</v>
      </c>
      <c r="H16" s="169">
        <v>53.9</v>
      </c>
      <c r="I16" s="47">
        <v>3833</v>
      </c>
      <c r="J16" s="169">
        <v>97.2</v>
      </c>
      <c r="K16" s="169">
        <v>3.7</v>
      </c>
      <c r="L16" s="169">
        <v>5.8</v>
      </c>
    </row>
    <row r="17" spans="1:12" x14ac:dyDescent="0.25">
      <c r="A17" s="23" t="s">
        <v>317</v>
      </c>
      <c r="B17" s="23">
        <v>6</v>
      </c>
      <c r="C17" s="59">
        <v>5617</v>
      </c>
      <c r="D17" s="34">
        <v>6</v>
      </c>
      <c r="E17" s="59">
        <v>5617</v>
      </c>
      <c r="F17" s="171">
        <v>100</v>
      </c>
      <c r="G17" s="34">
        <v>2035</v>
      </c>
      <c r="H17" s="170">
        <v>36.200000000000003</v>
      </c>
      <c r="I17" s="34">
        <v>1945</v>
      </c>
      <c r="J17" s="171">
        <v>95.6</v>
      </c>
      <c r="K17" s="171">
        <v>3.7</v>
      </c>
      <c r="L17" s="171">
        <v>4.5999999999999996</v>
      </c>
    </row>
    <row r="18" spans="1:12" x14ac:dyDescent="0.25">
      <c r="A18" s="23" t="s">
        <v>343</v>
      </c>
      <c r="B18" s="28">
        <v>6</v>
      </c>
      <c r="C18" s="59">
        <v>5267</v>
      </c>
      <c r="D18" s="59">
        <v>6</v>
      </c>
      <c r="E18" s="59">
        <v>5267</v>
      </c>
      <c r="F18" s="170">
        <v>100</v>
      </c>
      <c r="G18" s="59">
        <v>1044</v>
      </c>
      <c r="H18" s="170">
        <f>G18*100/C18</f>
        <v>19.821530282893487</v>
      </c>
      <c r="I18" s="68">
        <v>912</v>
      </c>
      <c r="J18" s="170">
        <v>87.4</v>
      </c>
      <c r="K18" s="169">
        <v>3.2</v>
      </c>
      <c r="L18" s="169">
        <v>4.7</v>
      </c>
    </row>
    <row r="19" spans="1:12" x14ac:dyDescent="0.25">
      <c r="A19" s="23" t="s">
        <v>350</v>
      </c>
      <c r="B19" s="23">
        <v>6</v>
      </c>
      <c r="C19" s="59">
        <v>5631</v>
      </c>
      <c r="D19" s="34">
        <v>6</v>
      </c>
      <c r="E19" s="59">
        <v>5631</v>
      </c>
      <c r="F19" s="171">
        <v>100</v>
      </c>
      <c r="G19" s="34">
        <v>2135</v>
      </c>
      <c r="H19" s="170">
        <v>37.9</v>
      </c>
      <c r="I19" s="34">
        <v>2001</v>
      </c>
      <c r="J19" s="171">
        <v>93.7</v>
      </c>
      <c r="K19" s="171">
        <v>4</v>
      </c>
      <c r="L19" s="171">
        <v>5.7</v>
      </c>
    </row>
    <row r="20" spans="1:12" x14ac:dyDescent="0.25">
      <c r="A20" s="23" t="s">
        <v>351</v>
      </c>
      <c r="B20" s="23">
        <v>1</v>
      </c>
      <c r="C20" s="59">
        <v>1124</v>
      </c>
      <c r="D20" s="34">
        <v>1</v>
      </c>
      <c r="E20" s="59">
        <v>1124</v>
      </c>
      <c r="F20" s="171">
        <v>100</v>
      </c>
      <c r="G20" s="34">
        <v>1124</v>
      </c>
      <c r="H20" s="170">
        <v>100</v>
      </c>
      <c r="I20" s="34">
        <v>452</v>
      </c>
      <c r="J20" s="171">
        <v>40</v>
      </c>
      <c r="K20" s="171">
        <v>3.1</v>
      </c>
      <c r="L20" s="171">
        <v>4.8</v>
      </c>
    </row>
    <row r="21" spans="1:12" x14ac:dyDescent="0.25">
      <c r="A21" s="23" t="s">
        <v>357</v>
      </c>
      <c r="B21" s="23">
        <v>1</v>
      </c>
      <c r="C21" s="59">
        <v>199</v>
      </c>
      <c r="D21" s="34"/>
      <c r="E21" s="34"/>
      <c r="F21" s="171"/>
      <c r="G21" s="34"/>
      <c r="H21" s="171"/>
      <c r="I21" s="34"/>
      <c r="J21" s="171"/>
      <c r="K21" s="171"/>
      <c r="L21" s="171"/>
    </row>
    <row r="22" spans="1:12" x14ac:dyDescent="0.25">
      <c r="A22" s="23" t="s">
        <v>358</v>
      </c>
      <c r="B22" s="23">
        <v>3</v>
      </c>
      <c r="C22" s="59">
        <v>2137</v>
      </c>
      <c r="D22" s="34">
        <v>2</v>
      </c>
      <c r="E22" s="59">
        <v>1552</v>
      </c>
      <c r="F22" s="171">
        <v>72.599999999999994</v>
      </c>
      <c r="G22" s="34">
        <v>364</v>
      </c>
      <c r="H22" s="170">
        <v>23.45</v>
      </c>
      <c r="I22" s="34">
        <v>204</v>
      </c>
      <c r="J22" s="171">
        <v>56.04</v>
      </c>
      <c r="K22" s="171"/>
      <c r="L22" s="171">
        <v>3.5</v>
      </c>
    </row>
    <row r="23" spans="1:12" x14ac:dyDescent="0.25">
      <c r="A23" s="23" t="s">
        <v>375</v>
      </c>
      <c r="B23" s="70">
        <v>7</v>
      </c>
      <c r="C23" s="77">
        <v>7953</v>
      </c>
      <c r="D23" s="34">
        <v>7</v>
      </c>
      <c r="E23" s="34">
        <v>7953</v>
      </c>
      <c r="F23" s="178">
        <v>97.9</v>
      </c>
      <c r="G23" s="77">
        <v>3599</v>
      </c>
      <c r="H23" s="171">
        <v>45.2</v>
      </c>
      <c r="I23" s="64">
        <v>2487</v>
      </c>
      <c r="J23" s="171">
        <v>69.099999999999994</v>
      </c>
      <c r="K23" s="172">
        <v>2.46</v>
      </c>
      <c r="L23" s="172">
        <v>3.78</v>
      </c>
    </row>
    <row r="24" spans="1:12" x14ac:dyDescent="0.25">
      <c r="A24" s="23" t="s">
        <v>383</v>
      </c>
      <c r="B24" s="23">
        <v>6</v>
      </c>
      <c r="C24" s="59">
        <v>5419</v>
      </c>
      <c r="D24" s="34">
        <v>2</v>
      </c>
      <c r="E24" s="59">
        <v>1012</v>
      </c>
      <c r="F24" s="171">
        <v>18.7</v>
      </c>
      <c r="G24" s="34">
        <v>478</v>
      </c>
      <c r="H24" s="170">
        <v>47.23</v>
      </c>
      <c r="I24" s="34">
        <v>284</v>
      </c>
      <c r="J24" s="171">
        <v>59.41</v>
      </c>
      <c r="K24" s="171">
        <v>3.15</v>
      </c>
      <c r="L24" s="171">
        <v>5.5</v>
      </c>
    </row>
    <row r="25" spans="1:12" x14ac:dyDescent="0.25">
      <c r="A25" s="23" t="s">
        <v>411</v>
      </c>
      <c r="B25" s="31">
        <v>7</v>
      </c>
      <c r="C25" s="75">
        <v>5571</v>
      </c>
      <c r="D25" s="180">
        <v>3</v>
      </c>
      <c r="E25" s="188">
        <v>3262</v>
      </c>
      <c r="F25" s="181">
        <v>58.6</v>
      </c>
      <c r="G25" s="188">
        <v>1093</v>
      </c>
      <c r="H25" s="182">
        <v>33.51</v>
      </c>
      <c r="I25" s="180">
        <v>695</v>
      </c>
      <c r="J25" s="181">
        <v>63.6</v>
      </c>
      <c r="K25" s="181">
        <v>3.6</v>
      </c>
      <c r="L25" s="181">
        <v>4.7</v>
      </c>
    </row>
    <row r="26" spans="1:12" x14ac:dyDescent="0.25">
      <c r="A26" s="23" t="s">
        <v>412</v>
      </c>
      <c r="B26" s="23">
        <v>6</v>
      </c>
      <c r="C26" s="23">
        <v>3862</v>
      </c>
      <c r="D26" s="23"/>
      <c r="E26" s="23"/>
      <c r="F26" s="35"/>
      <c r="G26" s="23"/>
      <c r="H26" s="35"/>
      <c r="I26" s="23"/>
      <c r="J26" s="35"/>
      <c r="K26" s="35"/>
      <c r="L26" s="35"/>
    </row>
    <row r="27" spans="1:12" x14ac:dyDescent="0.25">
      <c r="A27" s="23" t="s">
        <v>413</v>
      </c>
      <c r="B27" s="23">
        <v>7</v>
      </c>
      <c r="C27" s="34">
        <v>5347</v>
      </c>
      <c r="D27" s="34">
        <v>3</v>
      </c>
      <c r="E27" s="34">
        <v>4276</v>
      </c>
      <c r="F27" s="171">
        <v>80</v>
      </c>
      <c r="G27" s="34">
        <v>1467</v>
      </c>
      <c r="H27" s="171">
        <v>34.31</v>
      </c>
      <c r="I27" s="34">
        <v>1317</v>
      </c>
      <c r="J27" s="171">
        <v>89.78</v>
      </c>
      <c r="K27" s="171">
        <v>4</v>
      </c>
      <c r="L27" s="171">
        <v>5.6</v>
      </c>
    </row>
    <row r="28" spans="1:12" x14ac:dyDescent="0.25">
      <c r="A28" s="23" t="s">
        <v>419</v>
      </c>
      <c r="B28" s="34">
        <v>11</v>
      </c>
      <c r="C28" s="59">
        <v>2708</v>
      </c>
      <c r="D28" s="34">
        <v>1</v>
      </c>
      <c r="E28" s="59">
        <v>636</v>
      </c>
      <c r="F28" s="171">
        <v>24.5</v>
      </c>
      <c r="G28" s="34">
        <v>132</v>
      </c>
      <c r="H28" s="170">
        <v>20.75</v>
      </c>
      <c r="I28" s="34">
        <v>60</v>
      </c>
      <c r="J28" s="171">
        <v>45.5</v>
      </c>
      <c r="K28" s="171">
        <v>3.2</v>
      </c>
      <c r="L28" s="171">
        <v>4.5999999999999996</v>
      </c>
    </row>
    <row r="29" spans="1:12" x14ac:dyDescent="0.25">
      <c r="A29" s="23" t="s">
        <v>421</v>
      </c>
      <c r="B29" s="71">
        <v>7</v>
      </c>
      <c r="C29" s="34">
        <v>4742</v>
      </c>
      <c r="D29" s="77">
        <v>7</v>
      </c>
      <c r="E29" s="34">
        <v>4742</v>
      </c>
      <c r="F29" s="172">
        <v>100</v>
      </c>
      <c r="G29" s="77">
        <v>2148</v>
      </c>
      <c r="H29" s="183">
        <v>45.3</v>
      </c>
      <c r="I29" s="64">
        <v>1451</v>
      </c>
      <c r="J29" s="172">
        <v>67.55</v>
      </c>
      <c r="K29" s="172">
        <v>1.6</v>
      </c>
      <c r="L29" s="172">
        <v>2.5</v>
      </c>
    </row>
    <row r="30" spans="1:12" x14ac:dyDescent="0.25">
      <c r="A30" s="23" t="s">
        <v>429</v>
      </c>
      <c r="B30" s="70">
        <v>25</v>
      </c>
      <c r="C30" s="34">
        <v>2300</v>
      </c>
      <c r="D30" s="34">
        <v>1</v>
      </c>
      <c r="E30" s="34">
        <v>245</v>
      </c>
      <c r="F30" s="178">
        <v>10.6</v>
      </c>
      <c r="G30" s="34">
        <v>123</v>
      </c>
      <c r="H30" s="171">
        <v>50.2</v>
      </c>
      <c r="I30" s="34">
        <v>78</v>
      </c>
      <c r="J30" s="171">
        <v>63.4</v>
      </c>
      <c r="K30" s="171">
        <v>3.2</v>
      </c>
      <c r="L30" s="171">
        <v>4.4000000000000004</v>
      </c>
    </row>
    <row r="31" spans="1:12" x14ac:dyDescent="0.25">
      <c r="A31" s="23" t="s">
        <v>431</v>
      </c>
      <c r="B31" s="70">
        <v>14</v>
      </c>
      <c r="C31" s="34">
        <v>5092</v>
      </c>
      <c r="D31" s="34">
        <v>4</v>
      </c>
      <c r="E31" s="34">
        <v>3382</v>
      </c>
      <c r="F31" s="178">
        <v>68.099999999999994</v>
      </c>
      <c r="G31" s="34">
        <v>1786</v>
      </c>
      <c r="H31" s="171">
        <v>52.8</v>
      </c>
      <c r="I31" s="34">
        <v>1503</v>
      </c>
      <c r="J31" s="171">
        <v>84.1</v>
      </c>
      <c r="K31" s="181">
        <v>2.9</v>
      </c>
      <c r="L31" s="181">
        <v>3.9</v>
      </c>
    </row>
    <row r="32" spans="1:12" x14ac:dyDescent="0.25">
      <c r="A32" s="23" t="s">
        <v>436</v>
      </c>
      <c r="B32" s="73">
        <v>15</v>
      </c>
      <c r="C32" s="47">
        <v>3163</v>
      </c>
      <c r="D32" s="34"/>
      <c r="E32" s="34"/>
      <c r="F32" s="171"/>
      <c r="G32" s="34"/>
      <c r="H32" s="171"/>
      <c r="I32" s="34"/>
      <c r="J32" s="171"/>
      <c r="K32" s="171"/>
      <c r="L32" s="171"/>
    </row>
    <row r="33" spans="1:12" x14ac:dyDescent="0.25">
      <c r="A33" s="23" t="s">
        <v>437</v>
      </c>
      <c r="B33" s="23">
        <v>8</v>
      </c>
      <c r="C33" s="59">
        <v>2120</v>
      </c>
      <c r="D33" s="34">
        <v>1</v>
      </c>
      <c r="E33" s="59">
        <v>58</v>
      </c>
      <c r="F33" s="171">
        <v>2.73</v>
      </c>
      <c r="G33" s="34">
        <v>58</v>
      </c>
      <c r="H33" s="170">
        <v>100</v>
      </c>
      <c r="I33" s="34">
        <v>58</v>
      </c>
      <c r="J33" s="171">
        <v>100</v>
      </c>
      <c r="K33" s="171">
        <v>3.2</v>
      </c>
      <c r="L33" s="171">
        <v>4.8</v>
      </c>
    </row>
    <row r="34" spans="1:12" x14ac:dyDescent="0.25">
      <c r="A34" s="23" t="s">
        <v>442</v>
      </c>
      <c r="B34" s="70">
        <v>18</v>
      </c>
      <c r="C34" s="34">
        <v>3892</v>
      </c>
      <c r="D34" s="34">
        <v>1</v>
      </c>
      <c r="E34" s="34">
        <v>1090</v>
      </c>
      <c r="F34" s="178">
        <v>80</v>
      </c>
      <c r="G34" s="34">
        <v>857</v>
      </c>
      <c r="H34" s="171">
        <v>78.599999999999994</v>
      </c>
      <c r="I34" s="34">
        <v>599</v>
      </c>
      <c r="J34" s="171">
        <v>69.900000000000006</v>
      </c>
      <c r="K34" s="171">
        <v>3.4</v>
      </c>
      <c r="L34" s="171">
        <v>3.7</v>
      </c>
    </row>
    <row r="35" spans="1:12" x14ac:dyDescent="0.25">
      <c r="A35" s="23" t="s">
        <v>444</v>
      </c>
      <c r="B35" s="23">
        <v>10</v>
      </c>
      <c r="C35" s="59">
        <v>3919</v>
      </c>
      <c r="D35" s="34">
        <v>3</v>
      </c>
      <c r="E35" s="59">
        <v>2655</v>
      </c>
      <c r="F35" s="171">
        <v>67.7</v>
      </c>
      <c r="G35" s="34">
        <v>1348</v>
      </c>
      <c r="H35" s="170">
        <v>50.8</v>
      </c>
      <c r="I35" s="34">
        <v>922</v>
      </c>
      <c r="J35" s="171">
        <v>68.400000000000006</v>
      </c>
      <c r="K35" s="171">
        <v>3.33</v>
      </c>
      <c r="L35" s="171">
        <v>4.5999999999999996</v>
      </c>
    </row>
    <row r="36" spans="1:12" x14ac:dyDescent="0.25">
      <c r="A36" s="23" t="s">
        <v>484</v>
      </c>
      <c r="B36" s="23">
        <v>4</v>
      </c>
      <c r="C36" s="59">
        <v>1422</v>
      </c>
      <c r="D36" s="34">
        <v>3</v>
      </c>
      <c r="E36" s="59">
        <v>1148</v>
      </c>
      <c r="F36" s="171">
        <v>80.7</v>
      </c>
      <c r="G36" s="34">
        <v>1010</v>
      </c>
      <c r="H36" s="170">
        <v>87.98</v>
      </c>
      <c r="I36" s="34">
        <v>782</v>
      </c>
      <c r="J36" s="171">
        <v>77.400000000000006</v>
      </c>
      <c r="K36" s="171">
        <v>2.6</v>
      </c>
      <c r="L36" s="171">
        <v>3.2</v>
      </c>
    </row>
    <row r="37" spans="1:12" x14ac:dyDescent="0.25">
      <c r="A37" s="23" t="s">
        <v>485</v>
      </c>
      <c r="B37" s="23">
        <v>3</v>
      </c>
      <c r="C37" s="59">
        <v>868</v>
      </c>
      <c r="D37" s="34">
        <v>2</v>
      </c>
      <c r="E37" s="59">
        <v>757</v>
      </c>
      <c r="F37" s="171">
        <v>87.2</v>
      </c>
      <c r="G37" s="34">
        <v>215</v>
      </c>
      <c r="H37" s="170">
        <v>28.4</v>
      </c>
      <c r="I37" s="34">
        <v>144</v>
      </c>
      <c r="J37" s="171">
        <v>67</v>
      </c>
      <c r="K37" s="171">
        <v>4</v>
      </c>
      <c r="L37" s="171">
        <v>6</v>
      </c>
    </row>
    <row r="38" spans="1:12" x14ac:dyDescent="0.25">
      <c r="A38" s="31" t="s">
        <v>497</v>
      </c>
      <c r="B38" s="23">
        <v>4</v>
      </c>
      <c r="C38" s="59">
        <v>568</v>
      </c>
      <c r="D38" s="34">
        <v>2</v>
      </c>
      <c r="E38" s="59">
        <v>313</v>
      </c>
      <c r="F38" s="171">
        <v>55.1</v>
      </c>
      <c r="G38" s="34">
        <v>283</v>
      </c>
      <c r="H38" s="170">
        <v>90.41</v>
      </c>
      <c r="I38" s="34">
        <v>248</v>
      </c>
      <c r="J38" s="171">
        <v>87.63</v>
      </c>
      <c r="K38" s="171">
        <v>6</v>
      </c>
      <c r="L38" s="171">
        <v>8</v>
      </c>
    </row>
    <row r="39" spans="1:12" x14ac:dyDescent="0.25">
      <c r="A39" s="23" t="s">
        <v>494</v>
      </c>
      <c r="B39" s="70">
        <v>4</v>
      </c>
      <c r="C39" s="34">
        <v>1451</v>
      </c>
      <c r="D39" s="34"/>
      <c r="E39" s="34"/>
      <c r="F39" s="171"/>
      <c r="G39" s="34"/>
      <c r="H39" s="171"/>
      <c r="I39" s="34"/>
      <c r="J39" s="171"/>
      <c r="K39" s="171"/>
      <c r="L39" s="171"/>
    </row>
    <row r="40" spans="1:12" x14ac:dyDescent="0.25">
      <c r="A40" s="56" t="s">
        <v>495</v>
      </c>
      <c r="B40" s="23">
        <v>1</v>
      </c>
      <c r="C40" s="59">
        <v>1952</v>
      </c>
      <c r="D40" s="34"/>
      <c r="E40" s="59"/>
      <c r="F40" s="171"/>
      <c r="G40" s="34"/>
      <c r="H40" s="170"/>
      <c r="I40" s="34"/>
      <c r="J40" s="171"/>
      <c r="K40" s="171"/>
      <c r="L40" s="171"/>
    </row>
    <row r="41" spans="1:12" x14ac:dyDescent="0.25">
      <c r="A41" s="31" t="s">
        <v>496</v>
      </c>
      <c r="B41" s="31">
        <v>1</v>
      </c>
      <c r="C41" s="31">
        <v>466</v>
      </c>
      <c r="D41" s="31"/>
      <c r="E41" s="9"/>
      <c r="F41" s="173"/>
      <c r="G41" s="9"/>
      <c r="H41" s="173"/>
      <c r="I41" s="9"/>
      <c r="J41" s="9"/>
      <c r="K41" s="173"/>
      <c r="L41" s="173"/>
    </row>
    <row r="42" spans="1:12" x14ac:dyDescent="0.25">
      <c r="A42" s="102" t="s">
        <v>66</v>
      </c>
      <c r="B42" s="102">
        <f>SUM(B10:B41)</f>
        <v>308</v>
      </c>
      <c r="C42" s="102">
        <f t="shared" ref="C42:I42" si="0">SUM(C10:C41)</f>
        <v>219234</v>
      </c>
      <c r="D42" s="102">
        <f t="shared" si="0"/>
        <v>153</v>
      </c>
      <c r="E42" s="102">
        <f t="shared" si="0"/>
        <v>154359</v>
      </c>
      <c r="F42" s="123">
        <f>E42*100/C42</f>
        <v>70.40833082459838</v>
      </c>
      <c r="G42" s="102">
        <f t="shared" si="0"/>
        <v>63168</v>
      </c>
      <c r="H42" s="123">
        <f>G42*100/E42</f>
        <v>40.922783899869785</v>
      </c>
      <c r="I42" s="102">
        <f t="shared" si="0"/>
        <v>55190</v>
      </c>
      <c r="J42" s="123">
        <f>I42*100/G42</f>
        <v>87.370187436676801</v>
      </c>
      <c r="K42" s="123">
        <v>3.25</v>
      </c>
      <c r="L42" s="123">
        <v>4.5999999999999996</v>
      </c>
    </row>
    <row r="44" spans="1:12" x14ac:dyDescent="0.25">
      <c r="A44" s="15" t="s">
        <v>53</v>
      </c>
    </row>
    <row r="45" spans="1:12" x14ac:dyDescent="0.25">
      <c r="A45" s="15" t="s">
        <v>11</v>
      </c>
    </row>
  </sheetData>
  <mergeCells count="14">
    <mergeCell ref="F7:F8"/>
    <mergeCell ref="G7:H7"/>
    <mergeCell ref="I7:J7"/>
    <mergeCell ref="K7:L7"/>
    <mergeCell ref="A7:A8"/>
    <mergeCell ref="B7:B8"/>
    <mergeCell ref="C7:C8"/>
    <mergeCell ref="D7:D8"/>
    <mergeCell ref="E7:E8"/>
    <mergeCell ref="A4:L4"/>
    <mergeCell ref="A5:L5"/>
    <mergeCell ref="H1:L1"/>
    <mergeCell ref="H2:L2"/>
    <mergeCell ref="A3:L3"/>
  </mergeCells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pane ySplit="9" topLeftCell="A25" activePane="bottomLeft" state="frozen"/>
      <selection pane="bottomLeft" activeCell="G10" sqref="G10:G41"/>
    </sheetView>
  </sheetViews>
  <sheetFormatPr defaultRowHeight="15" x14ac:dyDescent="0.25"/>
  <cols>
    <col min="1" max="1" width="26.7109375" customWidth="1"/>
    <col min="2" max="2" width="21.28515625" customWidth="1"/>
    <col min="3" max="3" width="19.7109375" customWidth="1"/>
    <col min="8" max="8" width="14.85546875" customWidth="1"/>
  </cols>
  <sheetData>
    <row r="1" spans="1:12" x14ac:dyDescent="0.25">
      <c r="A1" s="15"/>
      <c r="B1" s="15"/>
      <c r="C1" s="15"/>
      <c r="D1" s="15"/>
      <c r="E1" s="15"/>
      <c r="F1" s="15"/>
      <c r="G1" s="15"/>
      <c r="H1" s="193" t="s">
        <v>41</v>
      </c>
      <c r="I1" s="193"/>
      <c r="J1" s="193"/>
    </row>
    <row r="2" spans="1:12" ht="48" customHeight="1" x14ac:dyDescent="0.25">
      <c r="A2" s="15"/>
      <c r="B2" s="15"/>
      <c r="C2" s="15"/>
      <c r="D2" s="15"/>
      <c r="E2" s="15"/>
      <c r="F2" s="194" t="s">
        <v>42</v>
      </c>
      <c r="G2" s="194"/>
      <c r="H2" s="194"/>
      <c r="I2" s="194"/>
      <c r="J2" s="194"/>
    </row>
    <row r="3" spans="1:12" x14ac:dyDescent="0.25">
      <c r="A3" s="197" t="s">
        <v>43</v>
      </c>
      <c r="B3" s="197"/>
      <c r="C3" s="197"/>
      <c r="D3" s="197"/>
      <c r="E3" s="197"/>
      <c r="F3" s="197"/>
      <c r="G3" s="197"/>
      <c r="H3" s="197"/>
      <c r="I3" s="197"/>
      <c r="J3" s="197"/>
    </row>
    <row r="4" spans="1:12" ht="15.75" customHeight="1" x14ac:dyDescent="0.25">
      <c r="A4" s="196" t="s">
        <v>55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2" x14ac:dyDescent="0.25">
      <c r="A5" s="197" t="s">
        <v>54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</row>
    <row r="6" spans="1:12" ht="15.75" x14ac:dyDescent="0.25">
      <c r="A6" s="14"/>
      <c r="B6" s="14"/>
      <c r="C6" s="14"/>
      <c r="D6" s="17"/>
      <c r="E6" s="17"/>
      <c r="F6" s="17"/>
      <c r="G6" s="17"/>
      <c r="H6" s="17"/>
      <c r="I6" s="17"/>
      <c r="J6" s="16"/>
    </row>
    <row r="7" spans="1:12" ht="73.5" customHeight="1" x14ac:dyDescent="0.25">
      <c r="A7" s="192" t="s">
        <v>31</v>
      </c>
      <c r="B7" s="192" t="s">
        <v>32</v>
      </c>
      <c r="C7" s="192" t="s">
        <v>33</v>
      </c>
      <c r="D7" s="192" t="s">
        <v>14</v>
      </c>
      <c r="E7" s="192"/>
      <c r="F7" s="192" t="s">
        <v>44</v>
      </c>
      <c r="G7" s="192"/>
      <c r="H7" s="204" t="s">
        <v>45</v>
      </c>
      <c r="I7" s="192" t="s">
        <v>37</v>
      </c>
      <c r="J7" s="192"/>
    </row>
    <row r="8" spans="1:12" ht="65.25" customHeight="1" x14ac:dyDescent="0.25">
      <c r="A8" s="192"/>
      <c r="B8" s="192"/>
      <c r="C8" s="192"/>
      <c r="D8" s="18" t="s">
        <v>5</v>
      </c>
      <c r="E8" s="18" t="s">
        <v>38</v>
      </c>
      <c r="F8" s="18" t="s">
        <v>5</v>
      </c>
      <c r="G8" s="18" t="s">
        <v>38</v>
      </c>
      <c r="H8" s="205"/>
      <c r="I8" s="19" t="s">
        <v>39</v>
      </c>
      <c r="J8" s="19" t="s">
        <v>40</v>
      </c>
    </row>
    <row r="9" spans="1:12" x14ac:dyDescent="0.25">
      <c r="A9" s="20">
        <v>1</v>
      </c>
      <c r="B9" s="184">
        <v>2</v>
      </c>
      <c r="C9" s="184">
        <v>3</v>
      </c>
      <c r="D9" s="184">
        <v>4</v>
      </c>
      <c r="E9" s="184">
        <v>5</v>
      </c>
      <c r="F9" s="184">
        <v>6</v>
      </c>
      <c r="G9" s="184">
        <v>7</v>
      </c>
      <c r="H9" s="184">
        <v>8</v>
      </c>
      <c r="I9" s="184">
        <v>9</v>
      </c>
      <c r="J9" s="184">
        <v>10</v>
      </c>
    </row>
    <row r="10" spans="1:12" s="14" customFormat="1" x14ac:dyDescent="0.25">
      <c r="A10" s="23" t="s">
        <v>244</v>
      </c>
      <c r="B10" s="34">
        <v>11</v>
      </c>
      <c r="C10" s="59">
        <v>14348</v>
      </c>
      <c r="D10" s="59">
        <v>3655</v>
      </c>
      <c r="E10" s="59">
        <v>25.5</v>
      </c>
      <c r="F10" s="59">
        <v>3192</v>
      </c>
      <c r="G10" s="170">
        <f t="shared" ref="G10:G42" si="0">F10*100/C10</f>
        <v>22.247003066629496</v>
      </c>
      <c r="H10" s="34">
        <v>97</v>
      </c>
      <c r="I10" s="34">
        <v>2.9</v>
      </c>
      <c r="J10" s="34">
        <v>5.5</v>
      </c>
    </row>
    <row r="11" spans="1:12" s="14" customFormat="1" x14ac:dyDescent="0.25">
      <c r="A11" s="23" t="s">
        <v>245</v>
      </c>
      <c r="B11" s="176">
        <v>37</v>
      </c>
      <c r="C11" s="176">
        <v>51413</v>
      </c>
      <c r="D11" s="176">
        <v>20243</v>
      </c>
      <c r="E11" s="185">
        <f>D11*100/C11</f>
        <v>39.373310252270826</v>
      </c>
      <c r="F11" s="176">
        <v>16407</v>
      </c>
      <c r="G11" s="170">
        <f t="shared" si="0"/>
        <v>31.912162293583336</v>
      </c>
      <c r="H11" s="176">
        <v>112</v>
      </c>
      <c r="I11" s="186">
        <v>3.5249999999999999</v>
      </c>
      <c r="J11" s="186">
        <v>5.0631578947368405</v>
      </c>
    </row>
    <row r="12" spans="1:12" s="14" customFormat="1" x14ac:dyDescent="0.25">
      <c r="A12" s="23" t="s">
        <v>242</v>
      </c>
      <c r="B12" s="47">
        <v>16</v>
      </c>
      <c r="C12" s="59">
        <v>14724</v>
      </c>
      <c r="D12" s="59">
        <v>5197</v>
      </c>
      <c r="E12" s="59">
        <v>35.299999999999997</v>
      </c>
      <c r="F12" s="59">
        <v>4990</v>
      </c>
      <c r="G12" s="170">
        <f t="shared" si="0"/>
        <v>33.890247215430591</v>
      </c>
      <c r="H12" s="47">
        <v>17</v>
      </c>
      <c r="I12" s="47">
        <v>2.61</v>
      </c>
      <c r="J12" s="47">
        <v>4.54</v>
      </c>
    </row>
    <row r="13" spans="1:12" s="14" customFormat="1" x14ac:dyDescent="0.25">
      <c r="A13" s="23" t="s">
        <v>241</v>
      </c>
      <c r="B13" s="34">
        <v>37</v>
      </c>
      <c r="C13" s="59">
        <v>34893</v>
      </c>
      <c r="D13" s="59">
        <v>22541</v>
      </c>
      <c r="E13" s="59">
        <v>64.599999999999994</v>
      </c>
      <c r="F13" s="59">
        <v>16163</v>
      </c>
      <c r="G13" s="170">
        <f t="shared" si="0"/>
        <v>46.32161178459863</v>
      </c>
      <c r="H13" s="34">
        <v>284</v>
      </c>
      <c r="I13" s="34">
        <v>3.4</v>
      </c>
      <c r="J13" s="34">
        <v>5.4</v>
      </c>
    </row>
    <row r="14" spans="1:12" s="14" customFormat="1" x14ac:dyDescent="0.25">
      <c r="A14" s="23" t="s">
        <v>246</v>
      </c>
      <c r="B14" s="34">
        <v>10</v>
      </c>
      <c r="C14" s="59">
        <v>8149</v>
      </c>
      <c r="D14" s="59">
        <v>5684</v>
      </c>
      <c r="E14" s="59">
        <v>69.75</v>
      </c>
      <c r="F14" s="59">
        <v>5580</v>
      </c>
      <c r="G14" s="170">
        <f t="shared" si="0"/>
        <v>68.474659467419315</v>
      </c>
      <c r="H14" s="34">
        <v>121</v>
      </c>
      <c r="I14" s="34">
        <v>2.2000000000000002</v>
      </c>
      <c r="J14" s="34">
        <v>2.7</v>
      </c>
    </row>
    <row r="15" spans="1:12" s="14" customFormat="1" x14ac:dyDescent="0.25">
      <c r="A15" s="23" t="s">
        <v>301</v>
      </c>
      <c r="B15" s="34">
        <v>8</v>
      </c>
      <c r="C15" s="59">
        <v>5519</v>
      </c>
      <c r="D15" s="59">
        <v>1864</v>
      </c>
      <c r="E15" s="59">
        <v>33.799999999999997</v>
      </c>
      <c r="F15" s="59">
        <v>1434</v>
      </c>
      <c r="G15" s="170">
        <f t="shared" si="0"/>
        <v>25.982967928972641</v>
      </c>
      <c r="H15" s="34">
        <v>24</v>
      </c>
      <c r="I15" s="34">
        <v>3.2</v>
      </c>
      <c r="J15" s="34">
        <v>5.0999999999999996</v>
      </c>
    </row>
    <row r="16" spans="1:12" s="14" customFormat="1" x14ac:dyDescent="0.25">
      <c r="A16" s="23" t="s">
        <v>309</v>
      </c>
      <c r="B16" s="34">
        <v>8</v>
      </c>
      <c r="C16" s="47">
        <v>7398</v>
      </c>
      <c r="D16" s="47">
        <v>3964</v>
      </c>
      <c r="E16" s="47">
        <v>53.5</v>
      </c>
      <c r="F16" s="47">
        <v>3919</v>
      </c>
      <c r="G16" s="170">
        <f t="shared" si="0"/>
        <v>52.973776696404435</v>
      </c>
      <c r="H16" s="187">
        <v>13</v>
      </c>
      <c r="I16" s="47">
        <v>3.7</v>
      </c>
      <c r="J16" s="47">
        <v>5.8</v>
      </c>
    </row>
    <row r="17" spans="1:10" s="14" customFormat="1" x14ac:dyDescent="0.25">
      <c r="A17" s="23" t="s">
        <v>317</v>
      </c>
      <c r="B17" s="34">
        <v>6</v>
      </c>
      <c r="C17" s="59">
        <v>5617</v>
      </c>
      <c r="D17" s="59">
        <v>2381</v>
      </c>
      <c r="E17" s="59">
        <v>42.4</v>
      </c>
      <c r="F17" s="59">
        <v>2350</v>
      </c>
      <c r="G17" s="170">
        <f t="shared" si="0"/>
        <v>41.837279686665482</v>
      </c>
      <c r="H17" s="34">
        <v>15</v>
      </c>
      <c r="I17" s="34">
        <v>3.7</v>
      </c>
      <c r="J17" s="34">
        <v>4.5999999999999996</v>
      </c>
    </row>
    <row r="18" spans="1:10" s="14" customFormat="1" x14ac:dyDescent="0.25">
      <c r="A18" s="23" t="s">
        <v>343</v>
      </c>
      <c r="B18" s="75">
        <v>6</v>
      </c>
      <c r="C18" s="75">
        <v>5267</v>
      </c>
      <c r="D18" s="75">
        <v>1142</v>
      </c>
      <c r="E18" s="75">
        <v>21.7</v>
      </c>
      <c r="F18" s="76">
        <v>950</v>
      </c>
      <c r="G18" s="170">
        <f t="shared" si="0"/>
        <v>18.036833111828365</v>
      </c>
      <c r="H18" s="76">
        <v>4</v>
      </c>
      <c r="I18" s="47">
        <v>3.2</v>
      </c>
      <c r="J18" s="47">
        <v>4.7</v>
      </c>
    </row>
    <row r="19" spans="1:10" s="14" customFormat="1" x14ac:dyDescent="0.25">
      <c r="A19" s="23" t="s">
        <v>350</v>
      </c>
      <c r="B19" s="34">
        <v>6</v>
      </c>
      <c r="C19" s="59">
        <v>5631</v>
      </c>
      <c r="D19" s="59">
        <v>2466</v>
      </c>
      <c r="E19" s="59">
        <v>43.8</v>
      </c>
      <c r="F19" s="59">
        <v>2954</v>
      </c>
      <c r="G19" s="170">
        <f t="shared" si="0"/>
        <v>52.459598650328537</v>
      </c>
      <c r="H19" s="34">
        <v>6</v>
      </c>
      <c r="I19" s="34">
        <v>4</v>
      </c>
      <c r="J19" s="34">
        <v>5.7</v>
      </c>
    </row>
    <row r="20" spans="1:10" s="14" customFormat="1" x14ac:dyDescent="0.25">
      <c r="A20" s="23" t="s">
        <v>351</v>
      </c>
      <c r="B20" s="34">
        <v>1</v>
      </c>
      <c r="C20" s="59">
        <v>1124</v>
      </c>
      <c r="D20" s="59">
        <v>1124</v>
      </c>
      <c r="E20" s="59">
        <v>100</v>
      </c>
      <c r="F20" s="59">
        <v>482</v>
      </c>
      <c r="G20" s="170">
        <f t="shared" si="0"/>
        <v>42.882562277580071</v>
      </c>
      <c r="H20" s="34">
        <v>18</v>
      </c>
      <c r="I20" s="34">
        <v>3.1</v>
      </c>
      <c r="J20" s="34">
        <v>4.8</v>
      </c>
    </row>
    <row r="21" spans="1:10" s="14" customFormat="1" x14ac:dyDescent="0.25">
      <c r="A21" s="23" t="s">
        <v>357</v>
      </c>
      <c r="B21" s="34">
        <v>1</v>
      </c>
      <c r="C21" s="59">
        <v>199</v>
      </c>
      <c r="D21" s="59">
        <v>89</v>
      </c>
      <c r="E21" s="59">
        <v>44.7</v>
      </c>
      <c r="F21" s="59">
        <v>33</v>
      </c>
      <c r="G21" s="170">
        <f t="shared" si="0"/>
        <v>16.582914572864322</v>
      </c>
      <c r="H21" s="34">
        <v>3</v>
      </c>
      <c r="I21" s="34"/>
      <c r="J21" s="34"/>
    </row>
    <row r="22" spans="1:10" s="14" customFormat="1" x14ac:dyDescent="0.25">
      <c r="A22" s="23" t="s">
        <v>358</v>
      </c>
      <c r="B22" s="34">
        <v>3</v>
      </c>
      <c r="C22" s="59">
        <v>2137</v>
      </c>
      <c r="D22" s="59">
        <v>461</v>
      </c>
      <c r="E22" s="59">
        <v>21.6</v>
      </c>
      <c r="F22" s="59">
        <v>256</v>
      </c>
      <c r="G22" s="170">
        <f t="shared" si="0"/>
        <v>11.979410388394946</v>
      </c>
      <c r="H22" s="34">
        <v>17</v>
      </c>
      <c r="I22" s="34"/>
      <c r="J22" s="34">
        <v>3.5</v>
      </c>
    </row>
    <row r="23" spans="1:10" s="14" customFormat="1" x14ac:dyDescent="0.25">
      <c r="A23" s="23" t="s">
        <v>375</v>
      </c>
      <c r="B23" s="77">
        <v>7</v>
      </c>
      <c r="C23" s="77">
        <v>7953</v>
      </c>
      <c r="D23" s="77">
        <v>3599</v>
      </c>
      <c r="E23" s="77">
        <v>45.2</v>
      </c>
      <c r="F23" s="64">
        <v>2487</v>
      </c>
      <c r="G23" s="170">
        <f t="shared" si="0"/>
        <v>31.27121840814787</v>
      </c>
      <c r="H23" s="77">
        <v>28</v>
      </c>
      <c r="I23" s="64">
        <v>2.46</v>
      </c>
      <c r="J23" s="64">
        <v>3.78</v>
      </c>
    </row>
    <row r="24" spans="1:10" s="14" customFormat="1" x14ac:dyDescent="0.25">
      <c r="A24" s="23" t="s">
        <v>383</v>
      </c>
      <c r="B24" s="34">
        <v>6</v>
      </c>
      <c r="C24" s="59">
        <v>5419</v>
      </c>
      <c r="D24" s="59">
        <v>2367</v>
      </c>
      <c r="E24" s="59">
        <v>45.5</v>
      </c>
      <c r="F24" s="59">
        <v>956</v>
      </c>
      <c r="G24" s="170">
        <f t="shared" si="0"/>
        <v>17.641631297287322</v>
      </c>
      <c r="H24" s="34">
        <v>17</v>
      </c>
      <c r="I24" s="34">
        <v>3.15</v>
      </c>
      <c r="J24" s="34">
        <v>5.5</v>
      </c>
    </row>
    <row r="25" spans="1:10" s="14" customFormat="1" x14ac:dyDescent="0.25">
      <c r="A25" s="23" t="s">
        <v>389</v>
      </c>
      <c r="B25" s="34">
        <v>7</v>
      </c>
      <c r="C25" s="59">
        <v>5571</v>
      </c>
      <c r="D25" s="59">
        <v>1821</v>
      </c>
      <c r="E25" s="59">
        <v>32.700000000000003</v>
      </c>
      <c r="F25" s="59">
        <v>904</v>
      </c>
      <c r="G25" s="170">
        <f t="shared" si="0"/>
        <v>16.226889247890863</v>
      </c>
      <c r="H25" s="34">
        <v>15</v>
      </c>
      <c r="I25" s="180">
        <v>3.6</v>
      </c>
      <c r="J25" s="180">
        <v>4.7</v>
      </c>
    </row>
    <row r="26" spans="1:10" s="14" customFormat="1" x14ac:dyDescent="0.25">
      <c r="A26" s="23" t="s">
        <v>412</v>
      </c>
      <c r="B26" s="34">
        <v>6</v>
      </c>
      <c r="C26" s="59">
        <v>3862</v>
      </c>
      <c r="D26" s="59">
        <v>1857</v>
      </c>
      <c r="E26" s="59">
        <v>48.1</v>
      </c>
      <c r="F26" s="59">
        <v>1692</v>
      </c>
      <c r="G26" s="170">
        <f t="shared" si="0"/>
        <v>43.811496633868465</v>
      </c>
      <c r="H26" s="34">
        <v>50</v>
      </c>
      <c r="I26" s="34"/>
      <c r="J26" s="34"/>
    </row>
    <row r="27" spans="1:10" s="14" customFormat="1" x14ac:dyDescent="0.25">
      <c r="A27" s="23" t="s">
        <v>413</v>
      </c>
      <c r="B27" s="34">
        <v>7</v>
      </c>
      <c r="C27" s="34">
        <v>5347</v>
      </c>
      <c r="D27" s="34">
        <v>2218</v>
      </c>
      <c r="E27" s="34">
        <v>41.5</v>
      </c>
      <c r="F27" s="34">
        <v>1624</v>
      </c>
      <c r="G27" s="170">
        <f t="shared" si="0"/>
        <v>30.372171311015524</v>
      </c>
      <c r="H27" s="34">
        <v>1</v>
      </c>
      <c r="I27" s="34">
        <v>4</v>
      </c>
      <c r="J27" s="34">
        <v>5.7</v>
      </c>
    </row>
    <row r="28" spans="1:10" s="14" customFormat="1" x14ac:dyDescent="0.25">
      <c r="A28" s="23" t="s">
        <v>419</v>
      </c>
      <c r="B28" s="34">
        <v>11</v>
      </c>
      <c r="C28" s="59">
        <v>2708</v>
      </c>
      <c r="D28" s="59">
        <v>1065</v>
      </c>
      <c r="E28" s="59">
        <v>39.299999999999997</v>
      </c>
      <c r="F28" s="59">
        <v>620</v>
      </c>
      <c r="G28" s="170">
        <f t="shared" si="0"/>
        <v>22.89512555391433</v>
      </c>
      <c r="H28" s="34">
        <v>21</v>
      </c>
      <c r="I28" s="34">
        <v>3.2</v>
      </c>
      <c r="J28" s="34">
        <v>4.5999999999999996</v>
      </c>
    </row>
    <row r="29" spans="1:10" s="14" customFormat="1" x14ac:dyDescent="0.25">
      <c r="A29" s="23" t="s">
        <v>421</v>
      </c>
      <c r="B29" s="77">
        <v>7</v>
      </c>
      <c r="C29" s="77">
        <v>4742</v>
      </c>
      <c r="D29" s="77">
        <v>2148</v>
      </c>
      <c r="E29" s="77">
        <v>45.3</v>
      </c>
      <c r="F29" s="77">
        <v>1820</v>
      </c>
      <c r="G29" s="170">
        <f t="shared" si="0"/>
        <v>38.380430198228595</v>
      </c>
      <c r="H29" s="77">
        <v>4</v>
      </c>
      <c r="I29" s="64">
        <v>1.6</v>
      </c>
      <c r="J29" s="64">
        <v>2.5</v>
      </c>
    </row>
    <row r="30" spans="1:10" s="14" customFormat="1" x14ac:dyDescent="0.25">
      <c r="A30" s="23" t="s">
        <v>429</v>
      </c>
      <c r="B30" s="77">
        <v>25</v>
      </c>
      <c r="C30" s="77">
        <v>2300</v>
      </c>
      <c r="D30" s="77">
        <v>1210</v>
      </c>
      <c r="E30" s="77">
        <v>52.6</v>
      </c>
      <c r="F30" s="77">
        <v>667</v>
      </c>
      <c r="G30" s="170">
        <f t="shared" si="0"/>
        <v>29</v>
      </c>
      <c r="H30" s="77">
        <v>1</v>
      </c>
      <c r="I30" s="34">
        <v>3.2</v>
      </c>
      <c r="J30" s="34">
        <v>4.4000000000000004</v>
      </c>
    </row>
    <row r="31" spans="1:10" s="14" customFormat="1" x14ac:dyDescent="0.25">
      <c r="A31" s="23" t="s">
        <v>431</v>
      </c>
      <c r="B31" s="77">
        <v>14</v>
      </c>
      <c r="C31" s="77">
        <v>5092</v>
      </c>
      <c r="D31" s="77">
        <v>2900</v>
      </c>
      <c r="E31" s="77">
        <v>56.9</v>
      </c>
      <c r="F31" s="77">
        <v>2407</v>
      </c>
      <c r="G31" s="170">
        <f t="shared" si="0"/>
        <v>47.270227808326787</v>
      </c>
      <c r="H31" s="77">
        <v>2</v>
      </c>
      <c r="I31" s="180">
        <v>2.9</v>
      </c>
      <c r="J31" s="180">
        <v>3.9</v>
      </c>
    </row>
    <row r="32" spans="1:10" s="14" customFormat="1" x14ac:dyDescent="0.25">
      <c r="A32" s="23" t="s">
        <v>436</v>
      </c>
      <c r="B32" s="47">
        <v>15</v>
      </c>
      <c r="C32" s="47">
        <v>3163</v>
      </c>
      <c r="D32" s="47">
        <v>1282</v>
      </c>
      <c r="E32" s="47">
        <v>40.5</v>
      </c>
      <c r="F32" s="47">
        <v>1039</v>
      </c>
      <c r="G32" s="170">
        <f t="shared" si="0"/>
        <v>32.848561492254191</v>
      </c>
      <c r="H32" s="47">
        <v>3</v>
      </c>
      <c r="I32" s="34"/>
      <c r="J32" s="34"/>
    </row>
    <row r="33" spans="1:10" s="14" customFormat="1" x14ac:dyDescent="0.25">
      <c r="A33" s="23" t="s">
        <v>437</v>
      </c>
      <c r="B33" s="34">
        <v>8</v>
      </c>
      <c r="C33" s="59">
        <v>2120</v>
      </c>
      <c r="D33" s="59">
        <v>1775</v>
      </c>
      <c r="E33" s="59">
        <v>81.400000000000006</v>
      </c>
      <c r="F33" s="59">
        <v>658</v>
      </c>
      <c r="G33" s="170">
        <f t="shared" si="0"/>
        <v>31.037735849056602</v>
      </c>
      <c r="H33" s="34">
        <v>130</v>
      </c>
      <c r="I33" s="34">
        <v>3.2</v>
      </c>
      <c r="J33" s="34">
        <v>4.8</v>
      </c>
    </row>
    <row r="34" spans="1:10" s="14" customFormat="1" x14ac:dyDescent="0.25">
      <c r="A34" s="23" t="s">
        <v>442</v>
      </c>
      <c r="B34" s="77">
        <v>18</v>
      </c>
      <c r="C34" s="77">
        <v>3892</v>
      </c>
      <c r="D34" s="77">
        <v>3270</v>
      </c>
      <c r="E34" s="77">
        <v>84</v>
      </c>
      <c r="F34" s="77">
        <v>2388</v>
      </c>
      <c r="G34" s="170">
        <f t="shared" si="0"/>
        <v>61.356628982528264</v>
      </c>
      <c r="H34" s="77">
        <v>2</v>
      </c>
      <c r="I34" s="34">
        <v>3.4</v>
      </c>
      <c r="J34" s="34">
        <v>3.7</v>
      </c>
    </row>
    <row r="35" spans="1:10" s="14" customFormat="1" x14ac:dyDescent="0.25">
      <c r="A35" s="23" t="s">
        <v>444</v>
      </c>
      <c r="B35" s="34">
        <v>10</v>
      </c>
      <c r="C35" s="59">
        <v>3919</v>
      </c>
      <c r="D35" s="59">
        <v>2193</v>
      </c>
      <c r="E35" s="59">
        <v>56</v>
      </c>
      <c r="F35" s="59">
        <v>1015</v>
      </c>
      <c r="G35" s="170">
        <f t="shared" si="0"/>
        <v>25.899464149017607</v>
      </c>
      <c r="H35" s="34">
        <v>19</v>
      </c>
      <c r="I35" s="34">
        <v>3.33</v>
      </c>
      <c r="J35" s="34">
        <v>4.5999999999999996</v>
      </c>
    </row>
    <row r="36" spans="1:10" s="14" customFormat="1" x14ac:dyDescent="0.25">
      <c r="A36" s="23" t="s">
        <v>484</v>
      </c>
      <c r="B36" s="34">
        <v>4</v>
      </c>
      <c r="C36" s="59">
        <v>1422</v>
      </c>
      <c r="D36" s="59">
        <v>1230</v>
      </c>
      <c r="E36" s="59">
        <v>71</v>
      </c>
      <c r="F36" s="59">
        <v>791</v>
      </c>
      <c r="G36" s="170">
        <f t="shared" si="0"/>
        <v>55.625879043600563</v>
      </c>
      <c r="H36" s="34">
        <v>15</v>
      </c>
      <c r="I36" s="34">
        <v>2.6</v>
      </c>
      <c r="J36" s="34">
        <v>3.2</v>
      </c>
    </row>
    <row r="37" spans="1:10" x14ac:dyDescent="0.25">
      <c r="A37" s="56" t="s">
        <v>485</v>
      </c>
      <c r="B37" s="34">
        <v>3</v>
      </c>
      <c r="C37" s="59">
        <v>868</v>
      </c>
      <c r="D37" s="59">
        <v>393</v>
      </c>
      <c r="E37" s="59">
        <v>45.2</v>
      </c>
      <c r="F37" s="59">
        <v>193</v>
      </c>
      <c r="G37" s="170">
        <f t="shared" si="0"/>
        <v>22.235023041474655</v>
      </c>
      <c r="H37" s="34">
        <v>0</v>
      </c>
      <c r="I37" s="34">
        <v>4</v>
      </c>
      <c r="J37" s="34">
        <v>6</v>
      </c>
    </row>
    <row r="38" spans="1:10" s="14" customFormat="1" x14ac:dyDescent="0.25">
      <c r="A38" s="31" t="s">
        <v>497</v>
      </c>
      <c r="B38" s="34">
        <v>4</v>
      </c>
      <c r="C38" s="59">
        <v>568</v>
      </c>
      <c r="D38" s="59">
        <v>283</v>
      </c>
      <c r="E38" s="59">
        <v>49.82</v>
      </c>
      <c r="F38" s="59">
        <v>248</v>
      </c>
      <c r="G38" s="170">
        <f t="shared" si="0"/>
        <v>43.661971830985912</v>
      </c>
      <c r="H38" s="34"/>
      <c r="I38" s="34">
        <v>6</v>
      </c>
      <c r="J38" s="34">
        <v>8</v>
      </c>
    </row>
    <row r="39" spans="1:10" x14ac:dyDescent="0.25">
      <c r="A39" s="23" t="s">
        <v>494</v>
      </c>
      <c r="B39" s="77">
        <v>4</v>
      </c>
      <c r="C39" s="77">
        <v>1451</v>
      </c>
      <c r="D39" s="77">
        <v>312</v>
      </c>
      <c r="E39" s="77">
        <v>21.5</v>
      </c>
      <c r="F39" s="77">
        <v>162</v>
      </c>
      <c r="G39" s="170">
        <f t="shared" si="0"/>
        <v>11.164713990351482</v>
      </c>
      <c r="H39" s="77">
        <v>9</v>
      </c>
      <c r="I39" s="34"/>
      <c r="J39" s="34"/>
    </row>
    <row r="40" spans="1:10" s="14" customFormat="1" x14ac:dyDescent="0.25">
      <c r="A40" s="23" t="s">
        <v>495</v>
      </c>
      <c r="B40" s="34">
        <v>1</v>
      </c>
      <c r="C40" s="59">
        <v>1952</v>
      </c>
      <c r="D40" s="59">
        <v>1106</v>
      </c>
      <c r="E40" s="59">
        <v>56.6</v>
      </c>
      <c r="F40" s="59">
        <v>664</v>
      </c>
      <c r="G40" s="170">
        <f t="shared" si="0"/>
        <v>34.016393442622949</v>
      </c>
      <c r="H40" s="34">
        <v>1</v>
      </c>
      <c r="I40" s="34"/>
      <c r="J40" s="34"/>
    </row>
    <row r="41" spans="1:10" s="14" customFormat="1" x14ac:dyDescent="0.25">
      <c r="A41" s="23" t="s">
        <v>496</v>
      </c>
      <c r="B41" s="66">
        <v>1</v>
      </c>
      <c r="C41" s="23">
        <v>466</v>
      </c>
      <c r="D41" s="28">
        <v>233</v>
      </c>
      <c r="E41" s="28">
        <v>50</v>
      </c>
      <c r="F41" s="28">
        <v>114</v>
      </c>
      <c r="G41" s="170">
        <f t="shared" si="0"/>
        <v>24.463519313304722</v>
      </c>
      <c r="H41" s="23">
        <v>6</v>
      </c>
      <c r="I41" s="9"/>
      <c r="J41" s="9"/>
    </row>
    <row r="42" spans="1:10" x14ac:dyDescent="0.25">
      <c r="A42" s="102" t="s">
        <v>66</v>
      </c>
      <c r="B42" s="189">
        <f>SUM(B10:B41)</f>
        <v>308</v>
      </c>
      <c r="C42" s="189">
        <f t="shared" ref="C42:H42" si="1">SUM(C10:C41)</f>
        <v>219234</v>
      </c>
      <c r="D42" s="189">
        <f t="shared" si="1"/>
        <v>102073</v>
      </c>
      <c r="E42" s="190">
        <f>D42*100/C42</f>
        <v>46.558927903518615</v>
      </c>
      <c r="F42" s="189">
        <f t="shared" si="1"/>
        <v>79159</v>
      </c>
      <c r="G42" s="148">
        <f t="shared" si="0"/>
        <v>36.107081930722423</v>
      </c>
      <c r="H42" s="189">
        <f t="shared" si="1"/>
        <v>1055</v>
      </c>
      <c r="I42" s="189">
        <v>3.25</v>
      </c>
      <c r="J42" s="189">
        <v>4.5999999999999996</v>
      </c>
    </row>
    <row r="43" spans="1:10" x14ac:dyDescent="0.25">
      <c r="A43" s="14" t="s">
        <v>53</v>
      </c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25">
      <c r="A44" s="14" t="s">
        <v>11</v>
      </c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</sheetData>
  <mergeCells count="12">
    <mergeCell ref="A3:J3"/>
    <mergeCell ref="H1:J1"/>
    <mergeCell ref="A4:L4"/>
    <mergeCell ref="A5:L5"/>
    <mergeCell ref="F2:J2"/>
    <mergeCell ref="I7:J7"/>
    <mergeCell ref="H7:H8"/>
    <mergeCell ref="A7:A8"/>
    <mergeCell ref="B7:B8"/>
    <mergeCell ref="C7:C8"/>
    <mergeCell ref="D7:E7"/>
    <mergeCell ref="F7:G7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pane ySplit="9" topLeftCell="A25" activePane="bottomLeft" state="frozen"/>
      <selection pane="bottomLeft" activeCell="E26" sqref="E26"/>
    </sheetView>
  </sheetViews>
  <sheetFormatPr defaultRowHeight="15" x14ac:dyDescent="0.25"/>
  <cols>
    <col min="1" max="1" width="28.85546875" customWidth="1"/>
    <col min="2" max="3" width="16.85546875" customWidth="1"/>
    <col min="4" max="4" width="21" customWidth="1"/>
    <col min="5" max="5" width="20.28515625" customWidth="1"/>
  </cols>
  <sheetData>
    <row r="1" spans="1:12" x14ac:dyDescent="0.25">
      <c r="A1" s="25"/>
      <c r="B1" s="25"/>
      <c r="C1" s="25"/>
      <c r="D1" s="25"/>
      <c r="E1" s="25"/>
      <c r="F1" s="25"/>
      <c r="G1" s="26"/>
      <c r="H1" s="206" t="s">
        <v>46</v>
      </c>
      <c r="I1" s="206"/>
      <c r="J1" s="206"/>
      <c r="K1" s="25"/>
    </row>
    <row r="2" spans="1:12" ht="45" customHeight="1" x14ac:dyDescent="0.25">
      <c r="A2" s="25"/>
      <c r="B2" s="25"/>
      <c r="C2" s="25"/>
      <c r="D2" s="25"/>
      <c r="E2" s="25"/>
      <c r="F2" s="194" t="s">
        <v>47</v>
      </c>
      <c r="G2" s="194"/>
      <c r="H2" s="194"/>
      <c r="I2" s="194"/>
      <c r="J2" s="194"/>
      <c r="K2" s="25"/>
    </row>
    <row r="3" spans="1:12" x14ac:dyDescent="0.25">
      <c r="A3" s="207" t="s">
        <v>48</v>
      </c>
      <c r="B3" s="207"/>
      <c r="C3" s="207"/>
      <c r="D3" s="207"/>
      <c r="E3" s="207"/>
      <c r="F3" s="207"/>
      <c r="G3" s="207"/>
      <c r="H3" s="207"/>
      <c r="I3" s="207"/>
      <c r="J3" s="207"/>
      <c r="K3" s="25"/>
    </row>
    <row r="4" spans="1:12" ht="15.75" customHeight="1" x14ac:dyDescent="0.25">
      <c r="A4" s="196" t="s">
        <v>55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2" x14ac:dyDescent="0.25">
      <c r="A5" s="197" t="s">
        <v>54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</row>
    <row r="6" spans="1:12" ht="15.75" x14ac:dyDescent="0.25">
      <c r="A6" s="25"/>
      <c r="B6" s="25"/>
      <c r="C6" s="25"/>
      <c r="D6" s="22"/>
      <c r="E6" s="27"/>
      <c r="F6" s="27"/>
      <c r="G6" s="27"/>
      <c r="H6" s="27"/>
      <c r="I6" s="27"/>
      <c r="J6" s="27"/>
      <c r="K6" s="25"/>
    </row>
    <row r="7" spans="1:12" x14ac:dyDescent="0.25">
      <c r="A7" s="192" t="s">
        <v>31</v>
      </c>
      <c r="B7" s="192" t="s">
        <v>49</v>
      </c>
      <c r="C7" s="192" t="s">
        <v>50</v>
      </c>
      <c r="D7" s="192" t="s">
        <v>51</v>
      </c>
      <c r="E7" s="192" t="s">
        <v>52</v>
      </c>
      <c r="F7" s="192" t="s">
        <v>36</v>
      </c>
      <c r="G7" s="192" t="s">
        <v>14</v>
      </c>
      <c r="H7" s="192"/>
      <c r="I7" s="192" t="s">
        <v>18</v>
      </c>
      <c r="J7" s="192"/>
      <c r="K7" s="25"/>
    </row>
    <row r="8" spans="1:12" ht="70.5" customHeight="1" x14ac:dyDescent="0.25">
      <c r="A8" s="192"/>
      <c r="B8" s="192"/>
      <c r="C8" s="192"/>
      <c r="D8" s="192"/>
      <c r="E8" s="192"/>
      <c r="F8" s="192"/>
      <c r="G8" s="21" t="s">
        <v>5</v>
      </c>
      <c r="H8" s="21" t="s">
        <v>38</v>
      </c>
      <c r="I8" s="21" t="s">
        <v>5</v>
      </c>
      <c r="J8" s="21" t="s">
        <v>38</v>
      </c>
      <c r="K8" s="25"/>
    </row>
    <row r="9" spans="1:12" x14ac:dyDescent="0.2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5"/>
    </row>
    <row r="10" spans="1:12" s="14" customFormat="1" x14ac:dyDescent="0.25">
      <c r="A10" s="23" t="s">
        <v>244</v>
      </c>
      <c r="B10" s="23">
        <v>17</v>
      </c>
      <c r="C10" s="34">
        <v>7436</v>
      </c>
      <c r="D10" s="23">
        <v>4</v>
      </c>
      <c r="E10" s="23">
        <v>1968</v>
      </c>
      <c r="F10" s="35">
        <f>E10*100/C10</f>
        <v>26.465841850457235</v>
      </c>
      <c r="G10" s="23">
        <v>250</v>
      </c>
      <c r="H10" s="23">
        <v>12.7</v>
      </c>
      <c r="I10" s="23">
        <v>175</v>
      </c>
      <c r="J10" s="23">
        <v>70</v>
      </c>
      <c r="K10" s="25"/>
    </row>
    <row r="11" spans="1:12" s="14" customFormat="1" x14ac:dyDescent="0.25">
      <c r="A11" s="23" t="s">
        <v>245</v>
      </c>
      <c r="B11" s="56">
        <v>50</v>
      </c>
      <c r="C11" s="56">
        <v>29929</v>
      </c>
      <c r="D11" s="56">
        <v>1</v>
      </c>
      <c r="E11" s="56">
        <v>854</v>
      </c>
      <c r="F11" s="38">
        <f>E11*100/C11</f>
        <v>2.8534197600989009</v>
      </c>
      <c r="G11" s="56">
        <v>144</v>
      </c>
      <c r="H11" s="38">
        <f>G11*100/E11</f>
        <v>16.861826697892273</v>
      </c>
      <c r="I11" s="56">
        <f>32+54+17</f>
        <v>103</v>
      </c>
      <c r="J11" s="38">
        <f>I11*100/G11</f>
        <v>71.527777777777771</v>
      </c>
      <c r="K11" s="25"/>
    </row>
    <row r="12" spans="1:12" s="14" customFormat="1" x14ac:dyDescent="0.25">
      <c r="A12" s="23" t="s">
        <v>242</v>
      </c>
      <c r="B12" s="39">
        <v>15</v>
      </c>
      <c r="C12" s="39">
        <v>7054</v>
      </c>
      <c r="D12" s="23"/>
      <c r="E12" s="23"/>
      <c r="F12" s="23"/>
      <c r="G12" s="23"/>
      <c r="H12" s="23"/>
      <c r="I12" s="23"/>
      <c r="J12" s="23"/>
      <c r="K12" s="25"/>
    </row>
    <row r="13" spans="1:12" s="14" customFormat="1" x14ac:dyDescent="0.25">
      <c r="A13" s="23" t="s">
        <v>241</v>
      </c>
      <c r="B13" s="23">
        <v>43</v>
      </c>
      <c r="C13" s="23">
        <v>19144</v>
      </c>
      <c r="D13" s="23"/>
      <c r="E13" s="23"/>
      <c r="F13" s="23"/>
      <c r="G13" s="23"/>
      <c r="H13" s="23"/>
      <c r="I13" s="23"/>
      <c r="J13" s="23"/>
      <c r="K13" s="25"/>
    </row>
    <row r="14" spans="1:12" s="14" customFormat="1" x14ac:dyDescent="0.25">
      <c r="A14" s="23" t="s">
        <v>246</v>
      </c>
      <c r="B14" s="23">
        <v>11</v>
      </c>
      <c r="C14" s="23">
        <v>4087</v>
      </c>
      <c r="D14" s="23"/>
      <c r="E14" s="23"/>
      <c r="F14" s="23"/>
      <c r="G14" s="23"/>
      <c r="H14" s="23"/>
      <c r="I14" s="23"/>
      <c r="J14" s="23"/>
      <c r="K14" s="25"/>
    </row>
    <row r="15" spans="1:12" s="14" customFormat="1" x14ac:dyDescent="0.25">
      <c r="A15" s="23" t="s">
        <v>301</v>
      </c>
      <c r="B15" s="23">
        <v>8</v>
      </c>
      <c r="C15" s="23">
        <v>2644</v>
      </c>
      <c r="D15" s="23"/>
      <c r="E15" s="23"/>
      <c r="F15" s="23"/>
      <c r="G15" s="23"/>
      <c r="H15" s="23"/>
      <c r="I15" s="23"/>
      <c r="J15" s="23"/>
      <c r="K15" s="25"/>
    </row>
    <row r="16" spans="1:12" s="14" customFormat="1" x14ac:dyDescent="0.25">
      <c r="A16" s="23" t="s">
        <v>309</v>
      </c>
      <c r="B16" s="73">
        <v>19</v>
      </c>
      <c r="C16" s="73">
        <v>3462</v>
      </c>
      <c r="D16" s="74"/>
      <c r="E16" s="23"/>
      <c r="F16" s="23"/>
      <c r="G16" s="23"/>
      <c r="H16" s="23"/>
      <c r="I16" s="23"/>
      <c r="J16" s="23"/>
      <c r="K16" s="25"/>
    </row>
    <row r="17" spans="1:11" s="14" customFormat="1" x14ac:dyDescent="0.25">
      <c r="A17" s="23" t="s">
        <v>317</v>
      </c>
      <c r="B17" s="23">
        <v>10</v>
      </c>
      <c r="C17" s="23">
        <v>2843</v>
      </c>
      <c r="D17" s="23"/>
      <c r="E17" s="23"/>
      <c r="F17" s="23"/>
      <c r="G17" s="23"/>
      <c r="H17" s="23"/>
      <c r="I17" s="23"/>
      <c r="J17" s="23"/>
      <c r="K17" s="25"/>
    </row>
    <row r="18" spans="1:11" s="14" customFormat="1" x14ac:dyDescent="0.25">
      <c r="A18" s="23" t="s">
        <v>343</v>
      </c>
      <c r="B18" s="49">
        <v>10</v>
      </c>
      <c r="C18" s="49">
        <v>2348</v>
      </c>
      <c r="D18" s="23"/>
      <c r="E18" s="23"/>
      <c r="F18" s="23"/>
      <c r="G18" s="23"/>
      <c r="H18" s="23"/>
      <c r="I18" s="23"/>
      <c r="J18" s="23"/>
      <c r="K18" s="25"/>
    </row>
    <row r="19" spans="1:11" s="14" customFormat="1" x14ac:dyDescent="0.25">
      <c r="A19" s="23" t="s">
        <v>350</v>
      </c>
      <c r="B19" s="23">
        <v>7</v>
      </c>
      <c r="C19" s="23">
        <v>1894</v>
      </c>
      <c r="D19" s="23"/>
      <c r="E19" s="23"/>
      <c r="F19" s="23"/>
      <c r="G19" s="23"/>
      <c r="H19" s="23"/>
      <c r="I19" s="23"/>
      <c r="J19" s="23"/>
      <c r="K19" s="25"/>
    </row>
    <row r="20" spans="1:11" s="14" customFormat="1" x14ac:dyDescent="0.25">
      <c r="A20" s="23" t="s">
        <v>351</v>
      </c>
      <c r="B20" s="23">
        <v>5</v>
      </c>
      <c r="C20" s="23">
        <v>867</v>
      </c>
      <c r="D20" s="23"/>
      <c r="E20" s="23"/>
      <c r="F20" s="23"/>
      <c r="G20" s="23"/>
      <c r="H20" s="23"/>
      <c r="I20" s="23"/>
      <c r="J20" s="23"/>
      <c r="K20" s="25"/>
    </row>
    <row r="21" spans="1:11" s="14" customFormat="1" x14ac:dyDescent="0.25">
      <c r="A21" s="23" t="s">
        <v>357</v>
      </c>
      <c r="B21" s="23">
        <v>1</v>
      </c>
      <c r="C21" s="23">
        <v>44</v>
      </c>
      <c r="D21" s="23"/>
      <c r="E21" s="23"/>
      <c r="F21" s="23"/>
      <c r="G21" s="23"/>
      <c r="H21" s="23"/>
      <c r="I21" s="23"/>
      <c r="J21" s="23"/>
      <c r="K21" s="25"/>
    </row>
    <row r="22" spans="1:11" s="14" customFormat="1" x14ac:dyDescent="0.25">
      <c r="A22" s="23" t="s">
        <v>358</v>
      </c>
      <c r="B22" s="23">
        <v>5</v>
      </c>
      <c r="C22" s="23">
        <v>1091</v>
      </c>
      <c r="D22" s="23">
        <v>2</v>
      </c>
      <c r="E22" s="23">
        <v>481</v>
      </c>
      <c r="F22" s="23">
        <v>44.08</v>
      </c>
      <c r="G22" s="23">
        <v>481</v>
      </c>
      <c r="H22" s="23">
        <v>100</v>
      </c>
      <c r="I22" s="23">
        <v>171</v>
      </c>
      <c r="J22" s="23">
        <v>35.5</v>
      </c>
      <c r="K22" s="25"/>
    </row>
    <row r="23" spans="1:11" s="14" customFormat="1" x14ac:dyDescent="0.25">
      <c r="A23" s="23" t="s">
        <v>375</v>
      </c>
      <c r="B23" s="71">
        <v>7</v>
      </c>
      <c r="C23" s="71">
        <v>4118</v>
      </c>
      <c r="D23" s="23"/>
      <c r="E23" s="23"/>
      <c r="F23" s="23"/>
      <c r="G23" s="23"/>
      <c r="H23" s="23"/>
      <c r="I23" s="23"/>
      <c r="J23" s="23"/>
      <c r="K23" s="25"/>
    </row>
    <row r="24" spans="1:11" s="14" customFormat="1" x14ac:dyDescent="0.25">
      <c r="A24" s="23" t="s">
        <v>383</v>
      </c>
      <c r="B24" s="34">
        <v>12</v>
      </c>
      <c r="C24" s="34">
        <v>2596</v>
      </c>
      <c r="D24" s="23"/>
      <c r="E24" s="23"/>
      <c r="F24" s="23"/>
      <c r="G24" s="23"/>
      <c r="H24" s="23"/>
      <c r="I24" s="23"/>
      <c r="J24" s="23"/>
      <c r="K24" s="25"/>
    </row>
    <row r="25" spans="1:11" s="14" customFormat="1" x14ac:dyDescent="0.25">
      <c r="A25" s="23" t="s">
        <v>389</v>
      </c>
      <c r="B25" s="23">
        <v>12</v>
      </c>
      <c r="C25" s="23">
        <v>2700</v>
      </c>
      <c r="D25" s="23"/>
      <c r="E25" s="23"/>
      <c r="F25" s="23"/>
      <c r="G25" s="23"/>
      <c r="H25" s="23"/>
      <c r="I25" s="23"/>
      <c r="J25" s="23"/>
      <c r="K25" s="25"/>
    </row>
    <row r="26" spans="1:11" s="14" customFormat="1" x14ac:dyDescent="0.25">
      <c r="A26" s="23" t="s">
        <v>412</v>
      </c>
      <c r="B26" s="41">
        <v>7</v>
      </c>
      <c r="C26" s="41">
        <v>1850</v>
      </c>
      <c r="D26" s="23"/>
      <c r="E26" s="23"/>
      <c r="F26" s="23"/>
      <c r="G26" s="23"/>
      <c r="H26" s="23"/>
      <c r="I26" s="23"/>
      <c r="J26" s="23"/>
      <c r="K26" s="25"/>
    </row>
    <row r="27" spans="1:11" s="14" customFormat="1" x14ac:dyDescent="0.25">
      <c r="A27" s="23" t="s">
        <v>413</v>
      </c>
      <c r="B27" s="51">
        <v>6</v>
      </c>
      <c r="C27" s="79">
        <v>2324</v>
      </c>
      <c r="D27" s="23"/>
      <c r="E27" s="23"/>
      <c r="F27" s="23"/>
      <c r="G27" s="23"/>
      <c r="H27" s="23"/>
      <c r="I27" s="23"/>
      <c r="J27" s="23"/>
      <c r="K27" s="25"/>
    </row>
    <row r="28" spans="1:11" s="14" customFormat="1" x14ac:dyDescent="0.25">
      <c r="A28" s="23" t="s">
        <v>419</v>
      </c>
      <c r="B28" s="23">
        <v>19</v>
      </c>
      <c r="C28" s="23">
        <v>1777</v>
      </c>
      <c r="D28" s="23"/>
      <c r="E28" s="23"/>
      <c r="F28" s="23"/>
      <c r="G28" s="23"/>
      <c r="H28" s="23"/>
      <c r="I28" s="23"/>
      <c r="J28" s="23"/>
      <c r="K28" s="25"/>
    </row>
    <row r="29" spans="1:11" s="14" customFormat="1" x14ac:dyDescent="0.25">
      <c r="A29" s="23" t="s">
        <v>421</v>
      </c>
      <c r="B29" s="71">
        <v>10</v>
      </c>
      <c r="C29" s="71">
        <v>2188</v>
      </c>
      <c r="D29" s="23"/>
      <c r="E29" s="23"/>
      <c r="F29" s="23"/>
      <c r="G29" s="23"/>
      <c r="H29" s="23"/>
      <c r="I29" s="23"/>
      <c r="J29" s="23"/>
      <c r="K29" s="25"/>
    </row>
    <row r="30" spans="1:11" s="14" customFormat="1" x14ac:dyDescent="0.25">
      <c r="A30" s="23" t="s">
        <v>429</v>
      </c>
      <c r="B30" s="71">
        <v>25</v>
      </c>
      <c r="C30" s="80">
        <v>995</v>
      </c>
      <c r="D30" s="23"/>
      <c r="E30" s="23"/>
      <c r="F30" s="23"/>
      <c r="G30" s="23"/>
      <c r="H30" s="23"/>
      <c r="I30" s="23"/>
      <c r="J30" s="23"/>
      <c r="K30" s="25"/>
    </row>
    <row r="31" spans="1:11" s="14" customFormat="1" x14ac:dyDescent="0.25">
      <c r="A31" s="23" t="s">
        <v>431</v>
      </c>
      <c r="B31" s="71">
        <v>17</v>
      </c>
      <c r="C31" s="71">
        <v>2208</v>
      </c>
      <c r="D31" s="23"/>
      <c r="E31" s="23"/>
      <c r="F31" s="23"/>
      <c r="G31" s="23"/>
      <c r="H31" s="23"/>
      <c r="I31" s="23"/>
      <c r="J31" s="23"/>
      <c r="K31" s="25"/>
    </row>
    <row r="32" spans="1:11" s="14" customFormat="1" x14ac:dyDescent="0.25">
      <c r="A32" s="23" t="s">
        <v>436</v>
      </c>
      <c r="B32" s="73">
        <v>13</v>
      </c>
      <c r="C32" s="73">
        <v>1407</v>
      </c>
      <c r="D32" s="23"/>
      <c r="E32" s="23"/>
      <c r="F32" s="23"/>
      <c r="G32" s="23"/>
      <c r="H32" s="23"/>
      <c r="I32" s="23"/>
      <c r="J32" s="23"/>
      <c r="K32" s="25"/>
    </row>
    <row r="33" spans="1:17" s="14" customFormat="1" x14ac:dyDescent="0.25">
      <c r="A33" s="23" t="s">
        <v>437</v>
      </c>
      <c r="B33" s="23">
        <v>13</v>
      </c>
      <c r="C33" s="23">
        <v>1088</v>
      </c>
      <c r="D33" s="23"/>
      <c r="E33" s="23"/>
      <c r="F33" s="23"/>
      <c r="G33" s="23"/>
      <c r="H33" s="23"/>
      <c r="I33" s="23"/>
      <c r="J33" s="23"/>
      <c r="K33" s="25"/>
    </row>
    <row r="34" spans="1:17" s="14" customFormat="1" x14ac:dyDescent="0.25">
      <c r="A34" s="23" t="s">
        <v>442</v>
      </c>
      <c r="B34" s="71">
        <v>18</v>
      </c>
      <c r="C34" s="71">
        <v>1590</v>
      </c>
      <c r="D34" s="23"/>
      <c r="E34" s="23"/>
      <c r="F34" s="23"/>
      <c r="G34" s="23"/>
      <c r="H34" s="23"/>
      <c r="I34" s="23"/>
      <c r="J34" s="23"/>
      <c r="K34" s="25"/>
    </row>
    <row r="35" spans="1:17" s="14" customFormat="1" x14ac:dyDescent="0.25">
      <c r="A35" s="23" t="s">
        <v>444</v>
      </c>
      <c r="B35" s="23">
        <v>10</v>
      </c>
      <c r="C35" s="23">
        <v>1909</v>
      </c>
      <c r="D35" s="23"/>
      <c r="E35" s="23"/>
      <c r="F35" s="23"/>
      <c r="G35" s="23"/>
      <c r="H35" s="23"/>
      <c r="I35" s="23"/>
      <c r="J35" s="23"/>
      <c r="K35" s="25"/>
    </row>
    <row r="36" spans="1:17" s="14" customFormat="1" x14ac:dyDescent="0.25">
      <c r="A36" s="23" t="s">
        <v>484</v>
      </c>
      <c r="B36" s="23">
        <v>5</v>
      </c>
      <c r="C36" s="23">
        <v>624</v>
      </c>
      <c r="D36" s="23"/>
      <c r="E36" s="23"/>
      <c r="F36" s="23"/>
      <c r="G36" s="23"/>
      <c r="H36" s="23"/>
      <c r="I36" s="23"/>
      <c r="J36" s="23"/>
      <c r="K36" s="25"/>
    </row>
    <row r="37" spans="1:17" x14ac:dyDescent="0.25">
      <c r="A37" s="56" t="s">
        <v>485</v>
      </c>
      <c r="B37" s="23">
        <v>4</v>
      </c>
      <c r="C37" s="23">
        <v>406</v>
      </c>
      <c r="D37" s="23"/>
      <c r="E37" s="23"/>
      <c r="F37" s="23"/>
      <c r="G37" s="23"/>
      <c r="H37" s="23"/>
      <c r="I37" s="23"/>
      <c r="J37" s="23"/>
      <c r="K37" s="25"/>
    </row>
    <row r="38" spans="1:17" s="14" customFormat="1" x14ac:dyDescent="0.25">
      <c r="A38" s="31" t="s">
        <v>497</v>
      </c>
      <c r="B38" s="23">
        <v>6</v>
      </c>
      <c r="C38" s="23">
        <v>258</v>
      </c>
      <c r="D38" s="32"/>
      <c r="E38" s="81"/>
      <c r="F38" s="81"/>
      <c r="G38" s="81"/>
      <c r="H38" s="81"/>
      <c r="I38" s="81"/>
      <c r="J38" s="81"/>
      <c r="K38" s="25"/>
    </row>
    <row r="39" spans="1:17" x14ac:dyDescent="0.25">
      <c r="A39" s="23" t="s">
        <v>494</v>
      </c>
      <c r="B39" s="78">
        <v>6</v>
      </c>
      <c r="C39" s="78">
        <v>661</v>
      </c>
      <c r="D39" s="23"/>
      <c r="E39" s="23"/>
      <c r="F39" s="23"/>
      <c r="G39" s="23"/>
      <c r="H39" s="23"/>
      <c r="I39" s="23"/>
      <c r="J39" s="23"/>
      <c r="K39" s="25"/>
    </row>
    <row r="40" spans="1:17" s="14" customFormat="1" x14ac:dyDescent="0.25">
      <c r="A40" s="23" t="s">
        <v>495</v>
      </c>
      <c r="B40" s="23">
        <v>3</v>
      </c>
      <c r="C40" s="23">
        <v>969</v>
      </c>
      <c r="D40" s="23"/>
      <c r="E40" s="23"/>
      <c r="F40" s="23"/>
      <c r="G40" s="23"/>
      <c r="H40" s="23"/>
      <c r="I40" s="23"/>
      <c r="J40" s="23"/>
      <c r="K40" s="25"/>
    </row>
    <row r="41" spans="1:17" s="14" customFormat="1" x14ac:dyDescent="0.25">
      <c r="A41" s="23" t="s">
        <v>496</v>
      </c>
      <c r="B41" s="23">
        <v>1</v>
      </c>
      <c r="C41" s="23">
        <v>121</v>
      </c>
      <c r="D41" s="23"/>
      <c r="E41" s="23"/>
      <c r="F41" s="23"/>
      <c r="G41" s="23"/>
      <c r="H41" s="23"/>
      <c r="I41" s="23"/>
      <c r="J41" s="23"/>
      <c r="K41" s="25"/>
    </row>
    <row r="42" spans="1:17" x14ac:dyDescent="0.25">
      <c r="A42" s="41" t="s">
        <v>66</v>
      </c>
      <c r="B42" s="41">
        <f>SUM(B10:B41)</f>
        <v>395</v>
      </c>
      <c r="C42" s="41">
        <f t="shared" ref="C42:I42" si="0">SUM(C10:C41)</f>
        <v>112632</v>
      </c>
      <c r="D42" s="41">
        <f t="shared" si="0"/>
        <v>7</v>
      </c>
      <c r="E42" s="41">
        <f t="shared" si="0"/>
        <v>3303</v>
      </c>
      <c r="F42" s="122">
        <f>E42*100/C42</f>
        <v>2.9325591306200725</v>
      </c>
      <c r="G42" s="41">
        <f t="shared" si="0"/>
        <v>875</v>
      </c>
      <c r="H42" s="122">
        <f>G42*100/E42</f>
        <v>26.491068725401149</v>
      </c>
      <c r="I42" s="41">
        <f t="shared" si="0"/>
        <v>449</v>
      </c>
      <c r="J42" s="122">
        <f>I42*100/G42</f>
        <v>51.314285714285717</v>
      </c>
      <c r="K42" s="25"/>
    </row>
    <row r="43" spans="1:17" x14ac:dyDescent="0.25">
      <c r="A43" s="25" t="s">
        <v>53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7" x14ac:dyDescent="0.25">
      <c r="A44" s="25" t="s">
        <v>11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P44" s="25"/>
      <c r="Q44" s="25"/>
    </row>
    <row r="45" spans="1:17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7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7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</sheetData>
  <mergeCells count="13">
    <mergeCell ref="F7:F8"/>
    <mergeCell ref="G7:H7"/>
    <mergeCell ref="I7:J7"/>
    <mergeCell ref="A7:A8"/>
    <mergeCell ref="B7:B8"/>
    <mergeCell ref="C7:C8"/>
    <mergeCell ref="D7:D8"/>
    <mergeCell ref="E7:E8"/>
    <mergeCell ref="H1:J1"/>
    <mergeCell ref="A3:J3"/>
    <mergeCell ref="A4:L4"/>
    <mergeCell ref="A5:L5"/>
    <mergeCell ref="F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I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1</vt:lpstr>
      <vt:lpstr>прил 3</vt:lpstr>
      <vt:lpstr>прил 5</vt:lpstr>
      <vt:lpstr>прил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ОТЧЁТ ПО ШКОЛАМ ЗА I ПОЛУГОДТЕ 2014-2015 Г.</dc:title>
  <dc:creator/>
  <cp:lastModifiedBy/>
  <cp:lastPrinted>2015-02-20T08:10:20Z</cp:lastPrinted>
  <dcterms:created xsi:type="dcterms:W3CDTF">2006-09-16T00:00:00Z</dcterms:created>
  <dcterms:modified xsi:type="dcterms:W3CDTF">2020-05-27T10:39:31Z</dcterms:modified>
  <cp:contentStatus>О</cp:contentStatus>
</cp:coreProperties>
</file>