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рил 1" sheetId="1" r:id="rId1"/>
    <sheet name="прил 3" sheetId="2" r:id="rId2"/>
    <sheet name="прил 5" sheetId="3" r:id="rId3"/>
    <sheet name="прил 7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U22" i="1" l="1"/>
  <c r="N262" i="1" l="1"/>
  <c r="N252" i="1"/>
  <c r="N251" i="1"/>
  <c r="N246" i="1"/>
  <c r="N241" i="1"/>
  <c r="N242" i="1"/>
  <c r="N240" i="1"/>
  <c r="N233" i="1"/>
  <c r="N234" i="1"/>
  <c r="N235" i="1"/>
  <c r="N236" i="1"/>
  <c r="N232" i="1"/>
  <c r="N228" i="1"/>
  <c r="N227" i="1"/>
  <c r="N223" i="1"/>
  <c r="N214" i="1"/>
  <c r="N215" i="1"/>
  <c r="N216" i="1"/>
  <c r="N213" i="1"/>
  <c r="N209" i="1"/>
  <c r="N200" i="1"/>
  <c r="N201" i="1"/>
  <c r="N202" i="1"/>
  <c r="N203" i="1"/>
  <c r="N204" i="1"/>
  <c r="N205" i="1"/>
  <c r="N199" i="1"/>
  <c r="N195" i="1"/>
  <c r="N191" i="1"/>
  <c r="N190" i="1"/>
  <c r="N186" i="1"/>
  <c r="N181" i="1"/>
  <c r="N182" i="1"/>
  <c r="N180" i="1"/>
  <c r="N175" i="1"/>
  <c r="N167" i="1"/>
  <c r="N168" i="1"/>
  <c r="N169" i="1"/>
  <c r="N170" i="1"/>
  <c r="N171" i="1"/>
  <c r="N172" i="1"/>
  <c r="N166" i="1"/>
  <c r="N162" i="1"/>
  <c r="N155" i="1"/>
  <c r="N147" i="1"/>
  <c r="N148" i="1"/>
  <c r="N149" i="1"/>
  <c r="N150" i="1"/>
  <c r="N151" i="1"/>
  <c r="N146" i="1"/>
  <c r="N139" i="1"/>
  <c r="N140" i="1"/>
  <c r="N141" i="1"/>
  <c r="N142" i="1"/>
  <c r="N138" i="1"/>
  <c r="N129" i="1"/>
  <c r="N130" i="1"/>
  <c r="N131" i="1"/>
  <c r="N132" i="1"/>
  <c r="N133" i="1"/>
  <c r="N128" i="1"/>
  <c r="N119" i="1"/>
  <c r="N120" i="1"/>
  <c r="N121" i="1"/>
  <c r="N122" i="1"/>
  <c r="N123" i="1"/>
  <c r="N124" i="1"/>
  <c r="N118" i="1"/>
  <c r="N110" i="1"/>
  <c r="N111" i="1"/>
  <c r="N112" i="1"/>
  <c r="N113" i="1"/>
  <c r="N114" i="1"/>
  <c r="N109" i="1"/>
  <c r="N101" i="1"/>
  <c r="N102" i="1"/>
  <c r="N103" i="1"/>
  <c r="N104" i="1"/>
  <c r="N105" i="1"/>
  <c r="N100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77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56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25" i="1"/>
  <c r="N13" i="1"/>
  <c r="N14" i="1"/>
  <c r="N15" i="1"/>
  <c r="N16" i="1"/>
  <c r="N17" i="1"/>
  <c r="N18" i="1"/>
  <c r="N12" i="1"/>
  <c r="N265" i="1"/>
  <c r="D263" i="1" l="1"/>
  <c r="D254" i="1"/>
  <c r="D249" i="1"/>
  <c r="D244" i="1"/>
  <c r="D238" i="1"/>
  <c r="D230" i="1"/>
  <c r="D225" i="1"/>
  <c r="D218" i="1"/>
  <c r="D211" i="1"/>
  <c r="D207" i="1"/>
  <c r="D197" i="1"/>
  <c r="D193" i="1"/>
  <c r="D188" i="1"/>
  <c r="D184" i="1"/>
  <c r="D178" i="1"/>
  <c r="D174" i="1"/>
  <c r="D164" i="1"/>
  <c r="D157" i="1"/>
  <c r="D153" i="1"/>
  <c r="D144" i="1"/>
  <c r="D135" i="1"/>
  <c r="D126" i="1"/>
  <c r="D116" i="1"/>
  <c r="D107" i="1"/>
  <c r="D98" i="1"/>
  <c r="D72" i="1"/>
  <c r="D54" i="1"/>
  <c r="D23" i="1"/>
  <c r="D266" i="1"/>
  <c r="M264" i="1"/>
  <c r="D264" i="1"/>
  <c r="G264" i="1" s="1"/>
  <c r="F264" i="1"/>
  <c r="H264" i="1"/>
  <c r="J264" i="1"/>
  <c r="L264" i="1"/>
  <c r="Q264" i="1"/>
  <c r="U264" i="1"/>
  <c r="W264" i="1"/>
  <c r="C264" i="1"/>
  <c r="L12" i="2"/>
  <c r="K12" i="2"/>
  <c r="G12" i="2"/>
  <c r="L11" i="2"/>
  <c r="K11" i="2"/>
  <c r="G11" i="2"/>
  <c r="N196" i="1"/>
  <c r="O196" i="1" s="1"/>
  <c r="M196" i="1"/>
  <c r="K196" i="1"/>
  <c r="I196" i="1"/>
  <c r="G196" i="1"/>
  <c r="E196" i="1"/>
  <c r="U143" i="1"/>
  <c r="Q143" i="1"/>
  <c r="R143" i="1"/>
  <c r="P143" i="1"/>
  <c r="N143" i="1"/>
  <c r="L143" i="1"/>
  <c r="J143" i="1"/>
  <c r="H143" i="1"/>
  <c r="F143" i="1"/>
  <c r="D143" i="1"/>
  <c r="C143" i="1"/>
  <c r="E13" i="2"/>
  <c r="E12" i="2"/>
  <c r="E11" i="2"/>
  <c r="E10" i="2"/>
  <c r="O13" i="1"/>
  <c r="O14" i="1"/>
  <c r="O16" i="1"/>
  <c r="O17" i="1"/>
  <c r="O18" i="1"/>
  <c r="M13" i="1"/>
  <c r="M14" i="1"/>
  <c r="M16" i="1"/>
  <c r="M17" i="1"/>
  <c r="M18" i="1"/>
  <c r="K13" i="1"/>
  <c r="K14" i="1"/>
  <c r="K16" i="1"/>
  <c r="K17" i="1"/>
  <c r="K18" i="1"/>
  <c r="I13" i="1"/>
  <c r="I14" i="1"/>
  <c r="I16" i="1"/>
  <c r="I17" i="1"/>
  <c r="I18" i="1"/>
  <c r="G13" i="1"/>
  <c r="G14" i="1"/>
  <c r="G16" i="1"/>
  <c r="G17" i="1"/>
  <c r="G18" i="1"/>
  <c r="E13" i="1"/>
  <c r="E14" i="1"/>
  <c r="E15" i="1"/>
  <c r="E16" i="1"/>
  <c r="E17" i="1"/>
  <c r="E18" i="1"/>
  <c r="E264" i="1" l="1"/>
  <c r="I264" i="1"/>
  <c r="G265" i="1"/>
  <c r="K264" i="1"/>
  <c r="G13" i="3"/>
  <c r="J13" i="2"/>
  <c r="H13" i="2"/>
  <c r="F13" i="2"/>
  <c r="E13" i="3" l="1"/>
  <c r="G42" i="3" l="1"/>
  <c r="J42" i="2"/>
  <c r="H42" i="2"/>
  <c r="F42" i="2"/>
  <c r="O262" i="1"/>
  <c r="M262" i="1"/>
  <c r="K262" i="1"/>
  <c r="I262" i="1"/>
  <c r="G262" i="1"/>
  <c r="E262" i="1"/>
  <c r="E42" i="3" l="1"/>
  <c r="E41" i="3" l="1"/>
  <c r="G41" i="3" l="1"/>
  <c r="J27" i="2" l="1"/>
  <c r="H27" i="2"/>
  <c r="O186" i="1"/>
  <c r="M186" i="1"/>
  <c r="K186" i="1"/>
  <c r="I186" i="1"/>
  <c r="G186" i="1"/>
  <c r="E186" i="1"/>
  <c r="G28" i="3" l="1"/>
  <c r="J28" i="2"/>
  <c r="H28" i="2"/>
  <c r="F28" i="2"/>
  <c r="U192" i="1"/>
  <c r="R192" i="1"/>
  <c r="O191" i="1"/>
  <c r="M191" i="1"/>
  <c r="K191" i="1"/>
  <c r="I191" i="1"/>
  <c r="G191" i="1"/>
  <c r="E191" i="1"/>
  <c r="O190" i="1"/>
  <c r="M190" i="1"/>
  <c r="K190" i="1"/>
  <c r="I190" i="1"/>
  <c r="G190" i="1"/>
  <c r="E28" i="3" l="1"/>
  <c r="G26" i="3" l="1"/>
  <c r="E26" i="3"/>
  <c r="J26" i="2"/>
  <c r="H26" i="2"/>
  <c r="F26" i="2"/>
  <c r="O182" i="1"/>
  <c r="M182" i="1"/>
  <c r="K182" i="1"/>
  <c r="I182" i="1"/>
  <c r="G182" i="1"/>
  <c r="E182" i="1"/>
  <c r="O181" i="1"/>
  <c r="M181" i="1"/>
  <c r="K181" i="1"/>
  <c r="I181" i="1"/>
  <c r="G181" i="1"/>
  <c r="E181" i="1"/>
  <c r="O180" i="1"/>
  <c r="M180" i="1"/>
  <c r="K180" i="1"/>
  <c r="I180" i="1"/>
  <c r="G180" i="1"/>
  <c r="E180" i="1"/>
  <c r="G37" i="3" l="1"/>
  <c r="J37" i="2"/>
  <c r="H37" i="2"/>
  <c r="F37" i="2"/>
  <c r="R243" i="1"/>
  <c r="O242" i="1"/>
  <c r="M242" i="1"/>
  <c r="K242" i="1"/>
  <c r="I242" i="1"/>
  <c r="G242" i="1"/>
  <c r="E242" i="1"/>
  <c r="O241" i="1"/>
  <c r="M241" i="1"/>
  <c r="K241" i="1"/>
  <c r="I241" i="1"/>
  <c r="G241" i="1"/>
  <c r="E241" i="1"/>
  <c r="O240" i="1"/>
  <c r="M240" i="1"/>
  <c r="K240" i="1"/>
  <c r="I240" i="1"/>
  <c r="G240" i="1"/>
  <c r="E240" i="1"/>
  <c r="E37" i="3" l="1"/>
  <c r="G38" i="3" l="1"/>
  <c r="J38" i="2"/>
  <c r="H38" i="2"/>
  <c r="F38" i="2"/>
  <c r="N247" i="1"/>
  <c r="O247" i="1" s="1"/>
  <c r="M247" i="1"/>
  <c r="K247" i="1"/>
  <c r="I247" i="1"/>
  <c r="G247" i="1"/>
  <c r="E247" i="1"/>
  <c r="O246" i="1"/>
  <c r="M246" i="1"/>
  <c r="K246" i="1"/>
  <c r="I246" i="1"/>
  <c r="G246" i="1"/>
  <c r="E246" i="1"/>
  <c r="E38" i="3" l="1"/>
  <c r="G35" i="3" l="1"/>
  <c r="E35" i="3"/>
  <c r="J35" i="2"/>
  <c r="H35" i="2"/>
  <c r="F35" i="2"/>
  <c r="O228" i="1"/>
  <c r="M228" i="1"/>
  <c r="K228" i="1"/>
  <c r="I228" i="1"/>
  <c r="G228" i="1"/>
  <c r="E228" i="1"/>
  <c r="O227" i="1"/>
  <c r="M227" i="1"/>
  <c r="K227" i="1"/>
  <c r="I227" i="1"/>
  <c r="G227" i="1"/>
  <c r="E227" i="1"/>
  <c r="G40" i="3" l="1"/>
  <c r="E40" i="3"/>
  <c r="G36" i="3" l="1"/>
  <c r="E36" i="3"/>
  <c r="J36" i="2"/>
  <c r="H36" i="2"/>
  <c r="F36" i="2"/>
  <c r="O237" i="1"/>
  <c r="M237" i="1"/>
  <c r="K237" i="1"/>
  <c r="I237" i="1"/>
  <c r="G237" i="1"/>
  <c r="E237" i="1"/>
  <c r="O236" i="1"/>
  <c r="M236" i="1"/>
  <c r="K236" i="1"/>
  <c r="I236" i="1"/>
  <c r="G236" i="1"/>
  <c r="E236" i="1"/>
  <c r="O235" i="1"/>
  <c r="M235" i="1"/>
  <c r="K235" i="1"/>
  <c r="I235" i="1"/>
  <c r="G235" i="1"/>
  <c r="E235" i="1"/>
  <c r="O234" i="1"/>
  <c r="M234" i="1"/>
  <c r="K234" i="1"/>
  <c r="I234" i="1"/>
  <c r="G234" i="1"/>
  <c r="E234" i="1"/>
  <c r="O233" i="1"/>
  <c r="M233" i="1"/>
  <c r="K233" i="1"/>
  <c r="I233" i="1"/>
  <c r="G233" i="1"/>
  <c r="E233" i="1"/>
  <c r="O232" i="1"/>
  <c r="M232" i="1"/>
  <c r="K232" i="1"/>
  <c r="I232" i="1"/>
  <c r="G232" i="1"/>
  <c r="E232" i="1"/>
  <c r="G31" i="3" l="1"/>
  <c r="E31" i="3"/>
  <c r="J31" i="2"/>
  <c r="H31" i="2"/>
  <c r="G22" i="3" l="1"/>
  <c r="E22" i="3"/>
  <c r="G33" i="3" l="1"/>
  <c r="E33" i="3" l="1"/>
  <c r="G18" i="3" l="1"/>
  <c r="J18" i="2"/>
  <c r="H18" i="2"/>
  <c r="F18" i="2"/>
  <c r="W143" i="1"/>
  <c r="O142" i="1"/>
  <c r="M142" i="1"/>
  <c r="K142" i="1"/>
  <c r="I142" i="1"/>
  <c r="G142" i="1"/>
  <c r="E142" i="1"/>
  <c r="O141" i="1"/>
  <c r="M141" i="1"/>
  <c r="K141" i="1"/>
  <c r="I141" i="1"/>
  <c r="G141" i="1"/>
  <c r="E141" i="1"/>
  <c r="O140" i="1"/>
  <c r="M140" i="1"/>
  <c r="K140" i="1"/>
  <c r="I140" i="1"/>
  <c r="G140" i="1"/>
  <c r="E140" i="1"/>
  <c r="O139" i="1"/>
  <c r="M139" i="1"/>
  <c r="K139" i="1"/>
  <c r="I139" i="1"/>
  <c r="G139" i="1"/>
  <c r="E139" i="1"/>
  <c r="O138" i="1"/>
  <c r="M138" i="1"/>
  <c r="K138" i="1"/>
  <c r="I138" i="1"/>
  <c r="G138" i="1"/>
  <c r="E138" i="1"/>
  <c r="N137" i="1"/>
  <c r="O137" i="1" s="1"/>
  <c r="M137" i="1"/>
  <c r="K137" i="1"/>
  <c r="I137" i="1"/>
  <c r="G137" i="1"/>
  <c r="E137" i="1"/>
  <c r="E18" i="3" l="1"/>
  <c r="E12" i="3" l="1"/>
  <c r="H12" i="2"/>
  <c r="F12" i="2"/>
  <c r="E70" i="1"/>
  <c r="E69" i="1"/>
  <c r="O68" i="1"/>
  <c r="M68" i="1"/>
  <c r="K68" i="1"/>
  <c r="I68" i="1"/>
  <c r="G68" i="1"/>
  <c r="E68" i="1"/>
  <c r="O67" i="1"/>
  <c r="M67" i="1"/>
  <c r="K67" i="1"/>
  <c r="I67" i="1"/>
  <c r="G67" i="1"/>
  <c r="E67" i="1"/>
  <c r="O66" i="1"/>
  <c r="M66" i="1"/>
  <c r="K66" i="1"/>
  <c r="I66" i="1"/>
  <c r="G66" i="1"/>
  <c r="E66" i="1"/>
  <c r="O65" i="1"/>
  <c r="M65" i="1"/>
  <c r="K65" i="1"/>
  <c r="I65" i="1"/>
  <c r="G65" i="1"/>
  <c r="E65" i="1"/>
  <c r="O64" i="1"/>
  <c r="M64" i="1"/>
  <c r="K64" i="1"/>
  <c r="I64" i="1"/>
  <c r="G64" i="1"/>
  <c r="E64" i="1"/>
  <c r="O63" i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E60" i="1"/>
  <c r="O59" i="1"/>
  <c r="M59" i="1"/>
  <c r="K59" i="1"/>
  <c r="I59" i="1"/>
  <c r="G59" i="1"/>
  <c r="E59" i="1"/>
  <c r="O58" i="1"/>
  <c r="M58" i="1"/>
  <c r="K58" i="1"/>
  <c r="I58" i="1"/>
  <c r="G58" i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G12" i="3" l="1"/>
  <c r="G34" i="3" l="1"/>
  <c r="E34" i="3"/>
  <c r="J34" i="2"/>
  <c r="F34" i="2"/>
  <c r="O223" i="1"/>
  <c r="M223" i="1"/>
  <c r="K223" i="1"/>
  <c r="I223" i="1"/>
  <c r="G223" i="1"/>
  <c r="E223" i="1"/>
  <c r="G30" i="3" l="1"/>
  <c r="E30" i="3"/>
  <c r="J30" i="2"/>
  <c r="H30" i="2"/>
  <c r="F30" i="2"/>
  <c r="O205" i="1"/>
  <c r="M205" i="1"/>
  <c r="K205" i="1"/>
  <c r="I205" i="1"/>
  <c r="G205" i="1"/>
  <c r="E205" i="1"/>
  <c r="O204" i="1"/>
  <c r="M204" i="1"/>
  <c r="K204" i="1"/>
  <c r="I204" i="1"/>
  <c r="G204" i="1"/>
  <c r="E204" i="1"/>
  <c r="O203" i="1"/>
  <c r="M203" i="1"/>
  <c r="K203" i="1"/>
  <c r="I203" i="1"/>
  <c r="G203" i="1"/>
  <c r="E203" i="1"/>
  <c r="O202" i="1"/>
  <c r="M202" i="1"/>
  <c r="K202" i="1"/>
  <c r="I202" i="1"/>
  <c r="G202" i="1"/>
  <c r="E202" i="1"/>
  <c r="O201" i="1"/>
  <c r="M201" i="1"/>
  <c r="K201" i="1"/>
  <c r="I201" i="1"/>
  <c r="G201" i="1"/>
  <c r="E201" i="1"/>
  <c r="O200" i="1"/>
  <c r="M200" i="1"/>
  <c r="K200" i="1"/>
  <c r="I200" i="1"/>
  <c r="G200" i="1"/>
  <c r="E200" i="1"/>
  <c r="O199" i="1"/>
  <c r="M199" i="1"/>
  <c r="K199" i="1"/>
  <c r="I199" i="1"/>
  <c r="G199" i="1"/>
  <c r="E199" i="1"/>
  <c r="E19" i="3" l="1"/>
  <c r="J19" i="2"/>
  <c r="H19" i="2"/>
  <c r="F19" i="2"/>
  <c r="W152" i="1"/>
  <c r="U152" i="1"/>
  <c r="R152" i="1"/>
  <c r="Q152" i="1"/>
  <c r="P152" i="1"/>
  <c r="L152" i="1"/>
  <c r="J152" i="1"/>
  <c r="H152" i="1"/>
  <c r="F152" i="1"/>
  <c r="C152" i="1"/>
  <c r="O151" i="1"/>
  <c r="M151" i="1"/>
  <c r="K151" i="1"/>
  <c r="I151" i="1"/>
  <c r="G151" i="1"/>
  <c r="E151" i="1"/>
  <c r="O150" i="1"/>
  <c r="M150" i="1"/>
  <c r="K150" i="1"/>
  <c r="I150" i="1"/>
  <c r="G150" i="1"/>
  <c r="E150" i="1"/>
  <c r="O149" i="1"/>
  <c r="M149" i="1"/>
  <c r="K149" i="1"/>
  <c r="I149" i="1"/>
  <c r="G149" i="1"/>
  <c r="E149" i="1"/>
  <c r="O148" i="1"/>
  <c r="M148" i="1"/>
  <c r="K148" i="1"/>
  <c r="I148" i="1"/>
  <c r="G148" i="1"/>
  <c r="E148" i="1"/>
  <c r="O147" i="1"/>
  <c r="M147" i="1"/>
  <c r="K147" i="1"/>
  <c r="I147" i="1"/>
  <c r="G147" i="1"/>
  <c r="E147" i="1"/>
  <c r="O146" i="1"/>
  <c r="M146" i="1"/>
  <c r="K146" i="1"/>
  <c r="I146" i="1"/>
  <c r="G146" i="1"/>
  <c r="E146" i="1"/>
  <c r="D152" i="1" l="1"/>
  <c r="N152" i="1"/>
  <c r="O152" i="1" s="1"/>
  <c r="I152" i="1"/>
  <c r="E152" i="1"/>
  <c r="K152" i="1"/>
  <c r="M152" i="1"/>
  <c r="G152" i="1"/>
  <c r="G16" i="3" l="1"/>
  <c r="J16" i="2"/>
  <c r="H16" i="2"/>
  <c r="F16" i="2"/>
  <c r="W125" i="1"/>
  <c r="U125" i="1"/>
  <c r="R125" i="1"/>
  <c r="Q125" i="1"/>
  <c r="P125" i="1"/>
  <c r="L125" i="1"/>
  <c r="M125" i="1" s="1"/>
  <c r="J125" i="1"/>
  <c r="H125" i="1"/>
  <c r="F125" i="1"/>
  <c r="G125" i="1" s="1"/>
  <c r="D125" i="1"/>
  <c r="E125" i="1" s="1"/>
  <c r="C125" i="1"/>
  <c r="O124" i="1"/>
  <c r="M124" i="1"/>
  <c r="K124" i="1"/>
  <c r="I124" i="1"/>
  <c r="G124" i="1"/>
  <c r="E124" i="1"/>
  <c r="O123" i="1"/>
  <c r="M123" i="1"/>
  <c r="K123" i="1"/>
  <c r="I123" i="1"/>
  <c r="G123" i="1"/>
  <c r="E123" i="1"/>
  <c r="O122" i="1"/>
  <c r="M122" i="1"/>
  <c r="K122" i="1"/>
  <c r="I122" i="1"/>
  <c r="G122" i="1"/>
  <c r="E122" i="1"/>
  <c r="O121" i="1"/>
  <c r="M121" i="1"/>
  <c r="K121" i="1"/>
  <c r="I121" i="1"/>
  <c r="G121" i="1"/>
  <c r="E121" i="1"/>
  <c r="O120" i="1"/>
  <c r="M120" i="1"/>
  <c r="K120" i="1"/>
  <c r="I120" i="1"/>
  <c r="G120" i="1"/>
  <c r="E120" i="1"/>
  <c r="O119" i="1"/>
  <c r="M119" i="1"/>
  <c r="K119" i="1"/>
  <c r="I119" i="1"/>
  <c r="G119" i="1"/>
  <c r="E119" i="1"/>
  <c r="O118" i="1"/>
  <c r="M118" i="1"/>
  <c r="K118" i="1"/>
  <c r="I118" i="1"/>
  <c r="G118" i="1"/>
  <c r="E118" i="1"/>
  <c r="N125" i="1" l="1"/>
  <c r="O125" i="1" s="1"/>
  <c r="I125" i="1"/>
  <c r="K125" i="1"/>
  <c r="E16" i="3"/>
  <c r="G20" i="3" l="1"/>
  <c r="E20" i="3"/>
  <c r="J20" i="2"/>
  <c r="H20" i="2"/>
  <c r="F20" i="2"/>
  <c r="N156" i="1"/>
  <c r="O156" i="1" s="1"/>
  <c r="M156" i="1"/>
  <c r="K156" i="1"/>
  <c r="I156" i="1"/>
  <c r="G156" i="1"/>
  <c r="E156" i="1"/>
  <c r="O155" i="1"/>
  <c r="M155" i="1"/>
  <c r="K155" i="1"/>
  <c r="I155" i="1"/>
  <c r="G155" i="1"/>
  <c r="E155" i="1"/>
  <c r="G29" i="3" l="1"/>
  <c r="J29" i="2"/>
  <c r="H29" i="2"/>
  <c r="F29" i="2"/>
  <c r="W196" i="1"/>
  <c r="O195" i="1"/>
  <c r="M195" i="1"/>
  <c r="K195" i="1"/>
  <c r="I195" i="1"/>
  <c r="G195" i="1"/>
  <c r="E195" i="1"/>
  <c r="E29" i="3" l="1"/>
  <c r="G11" i="3" l="1"/>
  <c r="E11" i="3"/>
  <c r="H11" i="2"/>
  <c r="F11" i="2"/>
  <c r="R53" i="1"/>
  <c r="W53" i="1"/>
  <c r="O50" i="1"/>
  <c r="M50" i="1"/>
  <c r="K50" i="1"/>
  <c r="I50" i="1"/>
  <c r="G50" i="1"/>
  <c r="E50" i="1"/>
  <c r="O49" i="1"/>
  <c r="M49" i="1"/>
  <c r="K49" i="1"/>
  <c r="I49" i="1"/>
  <c r="G49" i="1"/>
  <c r="E49" i="1"/>
  <c r="O48" i="1"/>
  <c r="M48" i="1"/>
  <c r="K48" i="1"/>
  <c r="I48" i="1"/>
  <c r="G48" i="1"/>
  <c r="E48" i="1"/>
  <c r="O47" i="1"/>
  <c r="M47" i="1"/>
  <c r="K47" i="1"/>
  <c r="I47" i="1"/>
  <c r="G47" i="1"/>
  <c r="E47" i="1"/>
  <c r="O46" i="1"/>
  <c r="M46" i="1"/>
  <c r="K46" i="1"/>
  <c r="I46" i="1"/>
  <c r="G46" i="1"/>
  <c r="E46" i="1"/>
  <c r="O45" i="1"/>
  <c r="M45" i="1"/>
  <c r="K45" i="1"/>
  <c r="I45" i="1"/>
  <c r="G45" i="1"/>
  <c r="E45" i="1"/>
  <c r="O44" i="1"/>
  <c r="M44" i="1"/>
  <c r="K44" i="1"/>
  <c r="I44" i="1"/>
  <c r="G44" i="1"/>
  <c r="E44" i="1"/>
  <c r="O43" i="1"/>
  <c r="M43" i="1"/>
  <c r="K43" i="1"/>
  <c r="I43" i="1"/>
  <c r="G43" i="1"/>
  <c r="E43" i="1"/>
  <c r="O42" i="1"/>
  <c r="M42" i="1"/>
  <c r="K42" i="1"/>
  <c r="I42" i="1"/>
  <c r="G42" i="1"/>
  <c r="E42" i="1"/>
  <c r="O41" i="1"/>
  <c r="M41" i="1"/>
  <c r="K41" i="1"/>
  <c r="I41" i="1"/>
  <c r="G41" i="1"/>
  <c r="E41" i="1"/>
  <c r="O40" i="1"/>
  <c r="M40" i="1"/>
  <c r="K40" i="1"/>
  <c r="I40" i="1"/>
  <c r="G40" i="1"/>
  <c r="E40" i="1"/>
  <c r="O39" i="1"/>
  <c r="M39" i="1"/>
  <c r="K39" i="1"/>
  <c r="I39" i="1"/>
  <c r="G39" i="1"/>
  <c r="E39" i="1"/>
  <c r="O38" i="1"/>
  <c r="M38" i="1"/>
  <c r="K38" i="1"/>
  <c r="I38" i="1"/>
  <c r="G38" i="1"/>
  <c r="E38" i="1"/>
  <c r="O37" i="1"/>
  <c r="M37" i="1"/>
  <c r="K37" i="1"/>
  <c r="I37" i="1"/>
  <c r="G37" i="1"/>
  <c r="E37" i="1"/>
  <c r="O36" i="1"/>
  <c r="M36" i="1"/>
  <c r="K36" i="1"/>
  <c r="I36" i="1"/>
  <c r="G36" i="1"/>
  <c r="E36" i="1"/>
  <c r="O35" i="1"/>
  <c r="M35" i="1"/>
  <c r="K35" i="1"/>
  <c r="I35" i="1"/>
  <c r="G35" i="1"/>
  <c r="E35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R25" i="1"/>
  <c r="O25" i="1"/>
  <c r="M25" i="1"/>
  <c r="K25" i="1"/>
  <c r="I25" i="1"/>
  <c r="G25" i="1"/>
  <c r="E25" i="1"/>
  <c r="G14" i="3" l="1"/>
  <c r="E14" i="3"/>
  <c r="J14" i="2"/>
  <c r="H14" i="2"/>
  <c r="F14" i="2"/>
  <c r="W106" i="1"/>
  <c r="U106" i="1"/>
  <c r="R106" i="1"/>
  <c r="Q106" i="1"/>
  <c r="P106" i="1"/>
  <c r="O105" i="1"/>
  <c r="M105" i="1"/>
  <c r="K105" i="1"/>
  <c r="I105" i="1"/>
  <c r="G105" i="1"/>
  <c r="E105" i="1"/>
  <c r="O104" i="1"/>
  <c r="M104" i="1"/>
  <c r="K104" i="1"/>
  <c r="I104" i="1"/>
  <c r="G104" i="1"/>
  <c r="E104" i="1"/>
  <c r="O103" i="1"/>
  <c r="M103" i="1"/>
  <c r="K103" i="1"/>
  <c r="I103" i="1"/>
  <c r="G103" i="1"/>
  <c r="E103" i="1"/>
  <c r="O102" i="1"/>
  <c r="M102" i="1"/>
  <c r="K102" i="1"/>
  <c r="I102" i="1"/>
  <c r="G102" i="1"/>
  <c r="E102" i="1"/>
  <c r="O101" i="1"/>
  <c r="M101" i="1"/>
  <c r="K101" i="1"/>
  <c r="I101" i="1"/>
  <c r="G101" i="1"/>
  <c r="E101" i="1"/>
  <c r="O100" i="1"/>
  <c r="M100" i="1"/>
  <c r="K100" i="1"/>
  <c r="I100" i="1"/>
  <c r="G100" i="1"/>
  <c r="E100" i="1"/>
  <c r="G15" i="3" l="1"/>
  <c r="E15" i="3"/>
  <c r="J15" i="2"/>
  <c r="H15" i="2"/>
  <c r="F15" i="2"/>
  <c r="O114" i="1"/>
  <c r="M114" i="1"/>
  <c r="K114" i="1"/>
  <c r="I114" i="1"/>
  <c r="G114" i="1"/>
  <c r="E114" i="1"/>
  <c r="O113" i="1"/>
  <c r="M113" i="1"/>
  <c r="K113" i="1"/>
  <c r="I113" i="1"/>
  <c r="G113" i="1"/>
  <c r="E113" i="1"/>
  <c r="O112" i="1"/>
  <c r="M112" i="1"/>
  <c r="K112" i="1"/>
  <c r="I112" i="1"/>
  <c r="G112" i="1"/>
  <c r="E112" i="1"/>
  <c r="O111" i="1"/>
  <c r="M111" i="1"/>
  <c r="K111" i="1"/>
  <c r="I111" i="1"/>
  <c r="G111" i="1"/>
  <c r="E111" i="1"/>
  <c r="O110" i="1"/>
  <c r="J110" i="1"/>
  <c r="M110" i="1" s="1"/>
  <c r="I110" i="1"/>
  <c r="G110" i="1"/>
  <c r="E110" i="1"/>
  <c r="O109" i="1"/>
  <c r="M109" i="1"/>
  <c r="K109" i="1"/>
  <c r="I109" i="1"/>
  <c r="G109" i="1"/>
  <c r="E109" i="1"/>
  <c r="K110" i="1" l="1"/>
  <c r="G25" i="3" l="1"/>
  <c r="E25" i="3"/>
  <c r="J25" i="2"/>
  <c r="H25" i="2"/>
  <c r="F25" i="2"/>
  <c r="W177" i="1"/>
  <c r="U177" i="1"/>
  <c r="R177" i="1"/>
  <c r="Q177" i="1"/>
  <c r="P177" i="1"/>
  <c r="L177" i="1"/>
  <c r="J177" i="1"/>
  <c r="H177" i="1"/>
  <c r="F177" i="1"/>
  <c r="C177" i="1"/>
  <c r="N176" i="1"/>
  <c r="O176" i="1" s="1"/>
  <c r="M176" i="1"/>
  <c r="K176" i="1"/>
  <c r="I176" i="1"/>
  <c r="G176" i="1"/>
  <c r="E176" i="1"/>
  <c r="O175" i="1"/>
  <c r="M175" i="1"/>
  <c r="K175" i="1"/>
  <c r="I175" i="1"/>
  <c r="G175" i="1"/>
  <c r="E175" i="1"/>
  <c r="N177" i="1" l="1"/>
  <c r="M177" i="1"/>
  <c r="D177" i="1"/>
  <c r="E177" i="1" s="1"/>
  <c r="G177" i="1" l="1"/>
  <c r="K177" i="1"/>
  <c r="I177" i="1"/>
  <c r="O177" i="1"/>
  <c r="G39" i="3" l="1"/>
  <c r="E39" i="3"/>
  <c r="J39" i="2"/>
  <c r="H39" i="2"/>
  <c r="F39" i="2"/>
  <c r="O252" i="1"/>
  <c r="M252" i="1"/>
  <c r="K252" i="1"/>
  <c r="I252" i="1"/>
  <c r="G252" i="1"/>
  <c r="E252" i="1"/>
  <c r="J23" i="4" l="1"/>
  <c r="H23" i="4"/>
  <c r="F23" i="4"/>
  <c r="G23" i="3"/>
  <c r="E23" i="3"/>
  <c r="L23" i="2"/>
  <c r="J23" i="2"/>
  <c r="H23" i="2"/>
  <c r="F23" i="2"/>
  <c r="W163" i="1"/>
  <c r="U163" i="1"/>
  <c r="T163" i="1"/>
  <c r="S163" i="1"/>
  <c r="R163" i="1"/>
  <c r="Q163" i="1"/>
  <c r="P163" i="1"/>
  <c r="L163" i="1"/>
  <c r="M163" i="1" s="1"/>
  <c r="J163" i="1"/>
  <c r="H163" i="1"/>
  <c r="F163" i="1"/>
  <c r="C163" i="1"/>
  <c r="O162" i="1"/>
  <c r="M162" i="1"/>
  <c r="K162" i="1"/>
  <c r="I162" i="1"/>
  <c r="G162" i="1"/>
  <c r="E162" i="1"/>
  <c r="N161" i="1"/>
  <c r="O161" i="1" s="1"/>
  <c r="M161" i="1"/>
  <c r="K161" i="1"/>
  <c r="I161" i="1"/>
  <c r="G161" i="1"/>
  <c r="E161" i="1"/>
  <c r="D163" i="1" l="1"/>
  <c r="N163" i="1"/>
  <c r="O163" i="1" s="1"/>
  <c r="K163" i="1"/>
  <c r="I163" i="1"/>
  <c r="E163" i="1"/>
  <c r="G163" i="1"/>
  <c r="G24" i="3" l="1"/>
  <c r="J24" i="2"/>
  <c r="H24" i="2"/>
  <c r="F24" i="2"/>
  <c r="O172" i="1"/>
  <c r="M172" i="1"/>
  <c r="K172" i="1"/>
  <c r="I172" i="1"/>
  <c r="G172" i="1"/>
  <c r="O171" i="1"/>
  <c r="M171" i="1"/>
  <c r="K171" i="1"/>
  <c r="I171" i="1"/>
  <c r="G171" i="1"/>
  <c r="O170" i="1"/>
  <c r="M170" i="1"/>
  <c r="K170" i="1"/>
  <c r="I170" i="1"/>
  <c r="G170" i="1"/>
  <c r="O169" i="1"/>
  <c r="M169" i="1"/>
  <c r="K169" i="1"/>
  <c r="I169" i="1"/>
  <c r="G169" i="1"/>
  <c r="O168" i="1"/>
  <c r="M168" i="1"/>
  <c r="K168" i="1"/>
  <c r="I168" i="1"/>
  <c r="G168" i="1"/>
  <c r="O167" i="1"/>
  <c r="M167" i="1"/>
  <c r="K167" i="1"/>
  <c r="I167" i="1"/>
  <c r="G167" i="1"/>
  <c r="O166" i="1"/>
  <c r="M166" i="1"/>
  <c r="K166" i="1"/>
  <c r="I166" i="1"/>
  <c r="G166" i="1"/>
  <c r="E24" i="3" l="1"/>
  <c r="U229" i="1" l="1"/>
  <c r="Q229" i="1"/>
  <c r="R229" i="1"/>
  <c r="P229" i="1"/>
  <c r="N229" i="1"/>
  <c r="L229" i="1"/>
  <c r="J229" i="1"/>
  <c r="H229" i="1"/>
  <c r="F229" i="1"/>
  <c r="C229" i="1"/>
  <c r="M210" i="1" l="1"/>
  <c r="K210" i="1"/>
  <c r="I210" i="1"/>
  <c r="U206" i="1" l="1"/>
  <c r="Q206" i="1"/>
  <c r="Q210" i="1" s="1"/>
  <c r="R206" i="1"/>
  <c r="R210" i="1" s="1"/>
  <c r="P206" i="1"/>
  <c r="N206" i="1"/>
  <c r="L206" i="1"/>
  <c r="J206" i="1"/>
  <c r="H206" i="1"/>
  <c r="F206" i="1"/>
  <c r="C206" i="1"/>
  <c r="M206" i="1" l="1"/>
  <c r="U224" i="1"/>
  <c r="W224" i="1"/>
  <c r="Q224" i="1"/>
  <c r="R224" i="1"/>
  <c r="P224" i="1"/>
  <c r="N224" i="1"/>
  <c r="L224" i="1"/>
  <c r="J224" i="1"/>
  <c r="H224" i="1"/>
  <c r="F224" i="1"/>
  <c r="C224" i="1"/>
  <c r="D53" i="1" l="1"/>
  <c r="D115" i="1"/>
  <c r="D173" i="1"/>
  <c r="D206" i="1"/>
  <c r="D224" i="1"/>
  <c r="D229" i="1"/>
  <c r="Q115" i="1"/>
  <c r="R115" i="1"/>
  <c r="P115" i="1"/>
  <c r="N115" i="1"/>
  <c r="L115" i="1"/>
  <c r="J115" i="1"/>
  <c r="H115" i="1"/>
  <c r="F115" i="1"/>
  <c r="C115" i="1"/>
  <c r="I206" i="1" l="1"/>
  <c r="K206" i="1"/>
  <c r="O206" i="1"/>
  <c r="E206" i="1"/>
  <c r="G206" i="1"/>
  <c r="F53" i="1"/>
  <c r="H53" i="1"/>
  <c r="I53" i="1" s="1"/>
  <c r="J53" i="1"/>
  <c r="K53" i="1" s="1"/>
  <c r="L53" i="1"/>
  <c r="C53" i="1"/>
  <c r="N53" i="1" l="1"/>
  <c r="M53" i="1"/>
  <c r="E53" i="1"/>
  <c r="G53" i="1"/>
  <c r="O53" i="1" l="1"/>
  <c r="I11" i="2"/>
  <c r="J11" i="2" s="1"/>
  <c r="W97" i="1"/>
  <c r="F173" i="1" l="1"/>
  <c r="G173" i="1" s="1"/>
  <c r="H173" i="1"/>
  <c r="I173" i="1" s="1"/>
  <c r="J173" i="1"/>
  <c r="K173" i="1" s="1"/>
  <c r="L173" i="1"/>
  <c r="N173" i="1"/>
  <c r="O173" i="1" s="1"/>
  <c r="P173" i="1"/>
  <c r="Q173" i="1"/>
  <c r="R173" i="1"/>
  <c r="W173" i="1"/>
  <c r="C173" i="1"/>
  <c r="E173" i="1" s="1"/>
  <c r="M173" i="1" l="1"/>
  <c r="O115" i="1"/>
  <c r="O210" i="1"/>
  <c r="O224" i="1"/>
  <c r="O229" i="1"/>
  <c r="M115" i="1"/>
  <c r="M224" i="1"/>
  <c r="M229" i="1"/>
  <c r="K115" i="1"/>
  <c r="K224" i="1"/>
  <c r="K229" i="1"/>
  <c r="I115" i="1"/>
  <c r="I224" i="1"/>
  <c r="I229" i="1"/>
  <c r="G115" i="1"/>
  <c r="G210" i="1"/>
  <c r="G224" i="1"/>
  <c r="G229" i="1"/>
  <c r="E115" i="1"/>
  <c r="E210" i="1"/>
  <c r="E224" i="1"/>
  <c r="E229" i="1"/>
  <c r="F253" i="1"/>
  <c r="H253" i="1"/>
  <c r="J253" i="1"/>
  <c r="L253" i="1"/>
  <c r="N253" i="1"/>
  <c r="P253" i="1"/>
  <c r="Q253" i="1"/>
  <c r="R253" i="1"/>
  <c r="U253" i="1"/>
  <c r="W253" i="1"/>
  <c r="C253" i="1"/>
  <c r="F248" i="1"/>
  <c r="H248" i="1"/>
  <c r="J248" i="1"/>
  <c r="L248" i="1"/>
  <c r="N248" i="1"/>
  <c r="C248" i="1"/>
  <c r="F243" i="1"/>
  <c r="H243" i="1"/>
  <c r="J243" i="1"/>
  <c r="L243" i="1"/>
  <c r="M243" i="1" s="1"/>
  <c r="N243" i="1"/>
  <c r="Q248" i="1"/>
  <c r="R248" i="1"/>
  <c r="W243" i="1"/>
  <c r="C243" i="1"/>
  <c r="W237" i="1"/>
  <c r="F192" i="1"/>
  <c r="H192" i="1"/>
  <c r="J192" i="1"/>
  <c r="L192" i="1"/>
  <c r="N192" i="1"/>
  <c r="C192" i="1"/>
  <c r="F183" i="1"/>
  <c r="H183" i="1"/>
  <c r="J183" i="1"/>
  <c r="L183" i="1"/>
  <c r="N183" i="1"/>
  <c r="W183" i="1"/>
  <c r="C183" i="1"/>
  <c r="F134" i="1"/>
  <c r="H134" i="1"/>
  <c r="J134" i="1"/>
  <c r="L134" i="1"/>
  <c r="N134" i="1"/>
  <c r="C134" i="1"/>
  <c r="F106" i="1"/>
  <c r="H106" i="1"/>
  <c r="J106" i="1"/>
  <c r="L106" i="1"/>
  <c r="M106" i="1" s="1"/>
  <c r="C106" i="1"/>
  <c r="F71" i="1"/>
  <c r="H71" i="1"/>
  <c r="J71" i="1"/>
  <c r="L71" i="1"/>
  <c r="N71" i="1"/>
  <c r="I12" i="2" s="1"/>
  <c r="J12" i="2" s="1"/>
  <c r="C71" i="1"/>
  <c r="F22" i="1"/>
  <c r="H22" i="1"/>
  <c r="J22" i="1"/>
  <c r="L22" i="1"/>
  <c r="P22" i="1"/>
  <c r="P264" i="1" s="1"/>
  <c r="Q22" i="1"/>
  <c r="R22" i="1"/>
  <c r="R264" i="1" s="1"/>
  <c r="C22" i="1"/>
  <c r="M134" i="1" l="1"/>
  <c r="M143" i="1"/>
  <c r="E143" i="1"/>
  <c r="M183" i="1"/>
  <c r="D192" i="1"/>
  <c r="O192" i="1" s="1"/>
  <c r="M192" i="1"/>
  <c r="M71" i="1"/>
  <c r="M253" i="1"/>
  <c r="M248" i="1"/>
  <c r="I192" i="1"/>
  <c r="M22" i="1"/>
  <c r="D22" i="1"/>
  <c r="D71" i="1"/>
  <c r="E71" i="1" s="1"/>
  <c r="D134" i="1"/>
  <c r="E134" i="1" s="1"/>
  <c r="D243" i="1"/>
  <c r="O243" i="1" s="1"/>
  <c r="D183" i="1"/>
  <c r="E183" i="1" s="1"/>
  <c r="D253" i="1"/>
  <c r="O253" i="1" s="1"/>
  <c r="D106" i="1"/>
  <c r="E106" i="1" s="1"/>
  <c r="D248" i="1"/>
  <c r="I248" i="1" s="1"/>
  <c r="E22" i="1" l="1"/>
  <c r="G10" i="2"/>
  <c r="O143" i="1"/>
  <c r="G192" i="1"/>
  <c r="E192" i="1"/>
  <c r="I143" i="1"/>
  <c r="K143" i="1"/>
  <c r="K192" i="1"/>
  <c r="G143" i="1"/>
  <c r="G243" i="1"/>
  <c r="G71" i="1"/>
  <c r="I106" i="1"/>
  <c r="I243" i="1"/>
  <c r="K243" i="1"/>
  <c r="E243" i="1"/>
  <c r="G106" i="1"/>
  <c r="K106" i="1"/>
  <c r="K22" i="1"/>
  <c r="I22" i="1"/>
  <c r="G22" i="1"/>
  <c r="K134" i="1"/>
  <c r="O71" i="1"/>
  <c r="K71" i="1"/>
  <c r="I253" i="1"/>
  <c r="I183" i="1"/>
  <c r="E253" i="1"/>
  <c r="K253" i="1"/>
  <c r="I134" i="1"/>
  <c r="O183" i="1"/>
  <c r="G134" i="1"/>
  <c r="I71" i="1"/>
  <c r="G253" i="1"/>
  <c r="O134" i="1"/>
  <c r="G183" i="1"/>
  <c r="K183" i="1"/>
  <c r="E248" i="1"/>
  <c r="G248" i="1"/>
  <c r="O248" i="1"/>
  <c r="K248" i="1"/>
  <c r="N106" i="1" l="1"/>
  <c r="O106" i="1" l="1"/>
  <c r="F10" i="4" l="1"/>
  <c r="J10" i="4"/>
  <c r="H10" i="4"/>
  <c r="G10" i="3"/>
  <c r="E10" i="3"/>
  <c r="H10" i="2"/>
  <c r="F10" i="2"/>
  <c r="M12" i="1"/>
  <c r="K12" i="1"/>
  <c r="I12" i="1"/>
  <c r="G12" i="1"/>
  <c r="E12" i="1"/>
  <c r="O12" i="1" l="1"/>
  <c r="N22" i="1"/>
  <c r="I10" i="2" l="1"/>
  <c r="J10" i="2" s="1"/>
  <c r="N264" i="1"/>
  <c r="O264" i="1" s="1"/>
  <c r="O22" i="1"/>
  <c r="C43" i="4" l="1"/>
  <c r="D43" i="4"/>
  <c r="E43" i="4"/>
  <c r="G43" i="4"/>
  <c r="I43" i="4"/>
  <c r="B43" i="4"/>
  <c r="I21" i="4"/>
  <c r="G21" i="4"/>
  <c r="C21" i="4"/>
  <c r="D21" i="4"/>
  <c r="D45" i="4" s="1"/>
  <c r="E21" i="4"/>
  <c r="B21" i="4"/>
  <c r="J43" i="3"/>
  <c r="I43" i="3"/>
  <c r="C43" i="3"/>
  <c r="D43" i="3"/>
  <c r="F43" i="3"/>
  <c r="H43" i="3"/>
  <c r="B43" i="3"/>
  <c r="J21" i="3"/>
  <c r="I21" i="3"/>
  <c r="C21" i="3"/>
  <c r="D21" i="3"/>
  <c r="F21" i="3"/>
  <c r="H21" i="3"/>
  <c r="B21" i="3"/>
  <c r="L43" i="2"/>
  <c r="K43" i="2"/>
  <c r="C43" i="2"/>
  <c r="D43" i="2"/>
  <c r="E43" i="2"/>
  <c r="G43" i="2"/>
  <c r="I43" i="2"/>
  <c r="B43" i="2"/>
  <c r="L21" i="2"/>
  <c r="K21" i="2"/>
  <c r="G21" i="2"/>
  <c r="I21" i="2"/>
  <c r="C21" i="2"/>
  <c r="D21" i="2"/>
  <c r="E21" i="2"/>
  <c r="B21" i="2"/>
  <c r="H43" i="2" l="1"/>
  <c r="G43" i="3"/>
  <c r="F43" i="2"/>
  <c r="J21" i="4"/>
  <c r="H21" i="4"/>
  <c r="J43" i="2"/>
  <c r="H21" i="2"/>
  <c r="F21" i="2"/>
  <c r="I45" i="4"/>
  <c r="G45" i="2"/>
  <c r="F21" i="4"/>
  <c r="G45" i="4"/>
  <c r="G21" i="3"/>
  <c r="J21" i="2"/>
  <c r="I45" i="2"/>
  <c r="B45" i="2"/>
  <c r="H43" i="4"/>
  <c r="J43" i="4"/>
  <c r="F43" i="4"/>
  <c r="E45" i="4"/>
  <c r="B45" i="4"/>
  <c r="H45" i="3"/>
  <c r="E21" i="3"/>
  <c r="B45" i="3"/>
  <c r="C45" i="3"/>
  <c r="L45" i="2"/>
  <c r="K45" i="2"/>
  <c r="E45" i="2"/>
  <c r="D45" i="2"/>
  <c r="C45" i="2"/>
  <c r="E43" i="3"/>
  <c r="F45" i="3"/>
  <c r="C45" i="4"/>
  <c r="D45" i="3"/>
  <c r="J45" i="4" l="1"/>
  <c r="H45" i="4"/>
  <c r="F45" i="2"/>
  <c r="J45" i="2"/>
  <c r="H45" i="2"/>
  <c r="F45" i="4"/>
  <c r="E45" i="3"/>
  <c r="G45" i="3"/>
  <c r="G47" i="3" l="1"/>
  <c r="E47" i="3"/>
  <c r="F47" i="2"/>
  <c r="H47" i="2" l="1"/>
  <c r="J47" i="2"/>
  <c r="K265" i="1" l="1"/>
  <c r="M265" i="1"/>
  <c r="O265" i="1" l="1"/>
  <c r="I265" i="1"/>
  <c r="E265" i="1"/>
</calcChain>
</file>

<file path=xl/sharedStrings.xml><?xml version="1.0" encoding="utf-8"?>
<sst xmlns="http://schemas.openxmlformats.org/spreadsheetml/2006/main" count="429" uniqueCount="250">
  <si>
    <t>№ п/п</t>
  </si>
  <si>
    <t>Выявлено из числа осмотренных</t>
  </si>
  <si>
    <t>Пломб</t>
  </si>
  <si>
    <t>Количество здоровых</t>
  </si>
  <si>
    <t>Количество нуждающихся в санации полости рта</t>
  </si>
  <si>
    <t>абс</t>
  </si>
  <si>
    <t>из них</t>
  </si>
  <si>
    <t>всего</t>
  </si>
  <si>
    <t>ХОМ</t>
  </si>
  <si>
    <t>СОМ</t>
  </si>
  <si>
    <t>Итого</t>
  </si>
  <si>
    <t>Исполнитель:</t>
  </si>
  <si>
    <t xml:space="preserve">Наименование образовательной организации муниципального образования, в которой имеется стоматологический кабинет </t>
  </si>
  <si>
    <t>Количество обучающихся в образовательной организации</t>
  </si>
  <si>
    <t>Охват стоматологическими осмотрами</t>
  </si>
  <si>
    <t>отн             (%)</t>
  </si>
  <si>
    <t>Количество раннее  санированных</t>
  </si>
  <si>
    <t>Санировано из числа                  нуждающихся</t>
  </si>
  <si>
    <t>Число здоровых, ранее санированных и санированных детей</t>
  </si>
  <si>
    <t>Среднее КПУ</t>
  </si>
  <si>
    <t>12-летних</t>
  </si>
  <si>
    <t>15-летних</t>
  </si>
  <si>
    <t>Посещений в смену  у врача-стоматолога в школьном стоматологическом кабинете</t>
  </si>
  <si>
    <t>Отработано смен врачом-специалистом (зубным врачом)</t>
  </si>
  <si>
    <t>Наличие в школе  гигиениста стоматологического</t>
  </si>
  <si>
    <t>Приложение 1 к приказу</t>
  </si>
  <si>
    <t>"Информация о работе школьных стоматологических кабинетов"</t>
  </si>
  <si>
    <t>Департамента здравоохранения Ханты-Мансийского округа - Югры                                  от 27 ноября 2018 года № 1270</t>
  </si>
  <si>
    <t>Приложение 3 к приказу</t>
  </si>
  <si>
    <t>Департамента здравоохранения Ханты-Мансийского автономного округа - Югры                                  от 27 ноября 2018 года № 1270</t>
  </si>
  <si>
    <t>"Сводная информация о работе школьных стоматологических кабинетов"</t>
  </si>
  <si>
    <t>Наименование муниципального образования</t>
  </si>
  <si>
    <t>Количество общеобразовательных организаций в муниципальном образовании</t>
  </si>
  <si>
    <t xml:space="preserve">Количество обучающихся в общеобразовательных организациях </t>
  </si>
  <si>
    <t xml:space="preserve">Количество стоматологических кабинетов в образовательных организациях </t>
  </si>
  <si>
    <t>Количество обучающихся в образовательных организациях, где есть функционирующие  стоматологические кабинеты</t>
  </si>
  <si>
    <t>% охвата профилактической работой</t>
  </si>
  <si>
    <t>Средний КПУ</t>
  </si>
  <si>
    <t>отн  (%)</t>
  </si>
  <si>
    <t>у 12-летних</t>
  </si>
  <si>
    <t>у 15-летних</t>
  </si>
  <si>
    <t>Приложение 5 к приказу</t>
  </si>
  <si>
    <t>Департамента здравоохранения Ханты-Мансийского автономного  округа - Югры                                  от 27 ноября 2018 года № 1270</t>
  </si>
  <si>
    <t>"Сводная информация о стоматологическом здоровье детей школьного возраста"</t>
  </si>
  <si>
    <t>Число здоровых, ранее санированных  детей</t>
  </si>
  <si>
    <t>Число удаленных постоянных зубов у детей школьного возраста (исключая ортодонтические показания)</t>
  </si>
  <si>
    <t>Приложение 7 к приказу</t>
  </si>
  <si>
    <t>Департамента здравоохранения Ханты-Мансийского автономного округа - Югры от 27 ноября 2018 года № 1270</t>
  </si>
  <si>
    <t>Сводная информация о работе стоматологических кабинетов детских дошкольных образовательных учреждений</t>
  </si>
  <si>
    <t>Количество детских садов в муниципальном образовании</t>
  </si>
  <si>
    <t>Количество воспитанников в детских садах  муниципального образования</t>
  </si>
  <si>
    <t>Количество стоматологических кабинетов в детских садах муниципального образования</t>
  </si>
  <si>
    <t>Количество воспитанников в детских садах, где функционируют стоматологические кабинеты</t>
  </si>
  <si>
    <t xml:space="preserve">Руководитель:  </t>
  </si>
  <si>
    <t>муниципального образования__________________________________________</t>
  </si>
  <si>
    <t>СОШ №1</t>
  </si>
  <si>
    <t>СОШ №2</t>
  </si>
  <si>
    <t>СОШ №3</t>
  </si>
  <si>
    <t>СОШ №4</t>
  </si>
  <si>
    <t>СОШ №5</t>
  </si>
  <si>
    <t>СОШ №6</t>
  </si>
  <si>
    <t>СОШ №7</t>
  </si>
  <si>
    <t xml:space="preserve">Гимназия </t>
  </si>
  <si>
    <t>Коррекц.школа</t>
  </si>
  <si>
    <t>Центр Искусств</t>
  </si>
  <si>
    <t>итого</t>
  </si>
  <si>
    <t>Нижневартовск дет.сп</t>
  </si>
  <si>
    <t xml:space="preserve"> </t>
  </si>
  <si>
    <t>Нижневартовск СП.дет</t>
  </si>
  <si>
    <t>Нефтеюганск СП</t>
  </si>
  <si>
    <t>Сургут СП 1</t>
  </si>
  <si>
    <t>Ханты-Мансийск СП</t>
  </si>
  <si>
    <t>Сургут СП1</t>
  </si>
  <si>
    <t>Нягань СП</t>
  </si>
  <si>
    <t>Урай СП</t>
  </si>
  <si>
    <t>Мегион СП</t>
  </si>
  <si>
    <t>Радужный СП</t>
  </si>
  <si>
    <t>Лангепас СП</t>
  </si>
  <si>
    <t>Пыть-Ях СП</t>
  </si>
  <si>
    <t>Кондинск СП</t>
  </si>
  <si>
    <t>Лангепас ГБ Локосово</t>
  </si>
  <si>
    <t>Покачи ГБ</t>
  </si>
  <si>
    <t>Когалым ГБ</t>
  </si>
  <si>
    <t>Югорск ГБ</t>
  </si>
  <si>
    <t>Лянтор ГБ</t>
  </si>
  <si>
    <t>Лятнор ГБ</t>
  </si>
  <si>
    <t>Федоровский ГБ</t>
  </si>
  <si>
    <t>Сургутский р-н</t>
  </si>
  <si>
    <t>Кондинская РБ</t>
  </si>
  <si>
    <t>Советская РБ</t>
  </si>
  <si>
    <t>Ханты-Мансийская РБ</t>
  </si>
  <si>
    <t>Нефтеюганский р-н</t>
  </si>
  <si>
    <t>Нижневартовский р-н</t>
  </si>
  <si>
    <t>Березовская РБ</t>
  </si>
  <si>
    <t>Октябрьская РБ</t>
  </si>
  <si>
    <t>Белоярская РБ</t>
  </si>
  <si>
    <t>Пионерская РБ</t>
  </si>
  <si>
    <t>Новоаганская РБ</t>
  </si>
  <si>
    <t>Игримская РБ</t>
  </si>
  <si>
    <t>Нижнесортымская УБ</t>
  </si>
  <si>
    <t>Угутская УБ</t>
  </si>
  <si>
    <t>Мулымья (Центр ОВП)</t>
  </si>
  <si>
    <t>СОШ № 3</t>
  </si>
  <si>
    <t>СОШ № 6</t>
  </si>
  <si>
    <t>итого по стом.поликлиникам</t>
  </si>
  <si>
    <t>итого по отделениям</t>
  </si>
  <si>
    <t>итого по округу</t>
  </si>
  <si>
    <t>МБОУ СОШ №2</t>
  </si>
  <si>
    <t>МБОУ СОШ №3</t>
  </si>
  <si>
    <t>МБОУ СОШ №4</t>
  </si>
  <si>
    <t>МБОУ СОШ №5</t>
  </si>
  <si>
    <t>МБОУ СОШ №6</t>
  </si>
  <si>
    <t>МБОУ СОШ №8</t>
  </si>
  <si>
    <t>Школа №1</t>
  </si>
  <si>
    <t>Школа №2</t>
  </si>
  <si>
    <t>Школа №3</t>
  </si>
  <si>
    <t>Школа №6</t>
  </si>
  <si>
    <t>Школа №14</t>
  </si>
  <si>
    <t>Гимназия</t>
  </si>
  <si>
    <t>Школа №4</t>
  </si>
  <si>
    <t>Школа №5</t>
  </si>
  <si>
    <t>МАОУ КСОШ-ДС</t>
  </si>
  <si>
    <t>МБОУ Новоаганская ОСШ имени маршала Советского союза Г.К.Жукова</t>
  </si>
  <si>
    <t>МБОУ Новоаганская ОСШ № 1</t>
  </si>
  <si>
    <t>МБОУ "СОШ№1"</t>
  </si>
  <si>
    <t>МБОУ "СОШ№2 им. А.И. Исаевой"</t>
  </si>
  <si>
    <t>МБОУ "СОШ №3 им. Ивасенко А.А.</t>
  </si>
  <si>
    <t>МБОУ "СОКШ №4</t>
  </si>
  <si>
    <t>МБОУ "СОШ№5 "Многопрофильная"</t>
  </si>
  <si>
    <t>МБОУ "СОШ№6"</t>
  </si>
  <si>
    <t>МБОУ "СОШ№7"</t>
  </si>
  <si>
    <t>МБОУ "СОШ№8"</t>
  </si>
  <si>
    <t>МБОУ "СОШ№9"</t>
  </si>
  <si>
    <t>МБОУ "СОШ с углубленным изучением отдельных предметов №10"</t>
  </si>
  <si>
    <t>МБОУ "СОШ№13"</t>
  </si>
  <si>
    <t>МБОУ "СОШ№14"</t>
  </si>
  <si>
    <t>МБОУ "Лицей №1"</t>
  </si>
  <si>
    <t>МБОУ г.Нефтеюганска "Начальная школа №15"</t>
  </si>
  <si>
    <t>МБОУ г.Нефтеюганска "Школа развития №24</t>
  </si>
  <si>
    <t>Пионерская СОШ</t>
  </si>
  <si>
    <t>Таежная СОШ</t>
  </si>
  <si>
    <t>Малиновская СОШ</t>
  </si>
  <si>
    <t>Лицей имени Г.Ф.Атякшева</t>
  </si>
  <si>
    <t>МАОУ СОШ №1</t>
  </si>
  <si>
    <t>МАОУ СОШ №3</t>
  </si>
  <si>
    <t>МАОУ СОШ №5</t>
  </si>
  <si>
    <t>МАОУ СОШ №6</t>
  </si>
  <si>
    <t>МАОУ СОШ №7</t>
  </si>
  <si>
    <t>МАОУ СОШ №8</t>
  </si>
  <si>
    <t>МАОУ СОШ №10</t>
  </si>
  <si>
    <t>ЛГ МАОУ СОШ №1 г. Лангепас</t>
  </si>
  <si>
    <t>ЛГ МАОУ  СОШ №2 г. Лангепас</t>
  </si>
  <si>
    <t>ЛГ МАОУ  СОШ №3 г. Лангепас</t>
  </si>
  <si>
    <t>ЛГ МАОУ СОШ №4 г. Лангепас</t>
  </si>
  <si>
    <t>ЛГ МАОУ СОШ №5 г. Лангепас</t>
  </si>
  <si>
    <t>ЛГ МАОУ гимназия №6 г. Лангепас</t>
  </si>
  <si>
    <t>МАОУ СОШ №2</t>
  </si>
  <si>
    <t>МАОУ СОШ №4</t>
  </si>
  <si>
    <t>гимназия № 2</t>
  </si>
  <si>
    <t>МБОУ СОШ №1</t>
  </si>
  <si>
    <t>МБОУ СОШ №7</t>
  </si>
  <si>
    <t>МБОУ СОШ №8 имени Сибирцева А.Н.</t>
  </si>
  <si>
    <t>МБОУ СОШ №9</t>
  </si>
  <si>
    <t>МБОУ СОШ №10</t>
  </si>
  <si>
    <t>МБОУ СОШ №12 с УИОП</t>
  </si>
  <si>
    <t>МБОУ СОШ №15</t>
  </si>
  <si>
    <t>МБОУ СОШ №18 имени В.Я. Алексеева</t>
  </si>
  <si>
    <t>МБОУ СОШ №19</t>
  </si>
  <si>
    <t>МБОУ СОШ №20</t>
  </si>
  <si>
    <t>МБОУ СОШ №22 имени Г.Ф. Пономарева</t>
  </si>
  <si>
    <t>МБОУ СОШ №25</t>
  </si>
  <si>
    <t>МБОУ СОШ №26</t>
  </si>
  <si>
    <t>МБОУ СОШ № 31</t>
  </si>
  <si>
    <t>МБОУ СОШ №32</t>
  </si>
  <si>
    <t>МБОУ СОШ №44</t>
  </si>
  <si>
    <t>МБОУ СОШ №45</t>
  </si>
  <si>
    <t>МБОУ СОШ №46 с УИОП</t>
  </si>
  <si>
    <t>МБОУ гимназия "Лаборатория Салахова"</t>
  </si>
  <si>
    <t>МБОУ гимназия №2</t>
  </si>
  <si>
    <t>МБОУ лицей №1</t>
  </si>
  <si>
    <t>МБОУ Сургутский естественно-научный лицей</t>
  </si>
  <si>
    <t>МБОУ лицей №3</t>
  </si>
  <si>
    <t>МБОУ лицей имени генерал-майора Хисматуллина В.И.</t>
  </si>
  <si>
    <t>МБОУ СОШ №1 (гимназия)</t>
  </si>
  <si>
    <t>МБОУ СОШ №12</t>
  </si>
  <si>
    <t>школа 1</t>
  </si>
  <si>
    <t>школа 2</t>
  </si>
  <si>
    <t>школа 3</t>
  </si>
  <si>
    <t>школа 4</t>
  </si>
  <si>
    <t>школа 5</t>
  </si>
  <si>
    <t>школа 6</t>
  </si>
  <si>
    <t>школа 9</t>
  </si>
  <si>
    <t>МОУ Междуреченская СОШ №2</t>
  </si>
  <si>
    <t>Березовский р-н</t>
  </si>
  <si>
    <t>МБОУ "СОШ №1г.Советский"</t>
  </si>
  <si>
    <t>МБОУ "СОШ №2г.Советский"</t>
  </si>
  <si>
    <t>МБОУ Гимназия г.Советский</t>
  </si>
  <si>
    <t>МБОУ "СОШ №4г.Советский"</t>
  </si>
  <si>
    <t>МБОУ "СОШ Агириш"</t>
  </si>
  <si>
    <t>МБОУ "СОШ Зеленоборск"</t>
  </si>
  <si>
    <t>МБОУ "СОШ Коммунистический"</t>
  </si>
  <si>
    <t>МКОУ Чантырская СОШ</t>
  </si>
  <si>
    <t>МКОУ Половинкинская СОШ</t>
  </si>
  <si>
    <t>"03 " июня  2021 г.</t>
  </si>
  <si>
    <t>МБОУ СОШ №2*</t>
  </si>
  <si>
    <t>МБОУ НШ Прогимназия (уч 1кл-4кл.)</t>
  </si>
  <si>
    <t>"Средняя общеобразовательная школа №1" гп Пойковский</t>
  </si>
  <si>
    <t>"Средняя общеобразовательная школа №2" гп Пойковский</t>
  </si>
  <si>
    <t>"Средняя общеобразовательная школа №4" гп Пойковский</t>
  </si>
  <si>
    <t>"Средняя общеобразовательная школа №1" сп Салым</t>
  </si>
  <si>
    <t>Коррекционная школа</t>
  </si>
  <si>
    <t>МБОУ ХМР "НОШ в п. Горноправдинск"</t>
  </si>
  <si>
    <t>СОШ № 1</t>
  </si>
  <si>
    <t>СОШ № 2</t>
  </si>
  <si>
    <t>СОШ № 4</t>
  </si>
  <si>
    <t>Лыхминская СОШ</t>
  </si>
  <si>
    <t>МКОУ "Приобская НОШ"</t>
  </si>
  <si>
    <t>МКОУ "Приобская СОШ"</t>
  </si>
  <si>
    <t>2,9</t>
  </si>
  <si>
    <t>Школа № 3</t>
  </si>
  <si>
    <t>Школа № 6</t>
  </si>
  <si>
    <t>школа № 7</t>
  </si>
  <si>
    <t>МАОУ"Белоярская средняя общеобразовательная школа №1"</t>
  </si>
  <si>
    <t>МБОУ"Солнечная средняя общеоразовательная школа №1 поселка Солнечный</t>
  </si>
  <si>
    <t>Школа 1</t>
  </si>
  <si>
    <t>МБОУ "Угутская СОШ"</t>
  </si>
  <si>
    <t>средняя школа № 1</t>
  </si>
  <si>
    <t>средняя школа № 2/2 (младший корпус)</t>
  </si>
  <si>
    <t>средняя школа № 3</t>
  </si>
  <si>
    <t>средняя школа № 5</t>
  </si>
  <si>
    <t>средняя школа № 8</t>
  </si>
  <si>
    <t>средняя школа № 9</t>
  </si>
  <si>
    <t>средняя школа № 10</t>
  </si>
  <si>
    <t>средняя школа № 11</t>
  </si>
  <si>
    <t>средняя школа № 13</t>
  </si>
  <si>
    <t>средняя школа № 14</t>
  </si>
  <si>
    <t>средняя школа № 15</t>
  </si>
  <si>
    <t>средняя школа № 17</t>
  </si>
  <si>
    <t>средняя школа № 19</t>
  </si>
  <si>
    <t>средняя школа № 21</t>
  </si>
  <si>
    <t>средняя школа № 22</t>
  </si>
  <si>
    <t>средняя школа № 30</t>
  </si>
  <si>
    <t>средняя школа № 32</t>
  </si>
  <si>
    <t>средняя школа № 34/1 (старший корпус)</t>
  </si>
  <si>
    <t>средняя школа № 40</t>
  </si>
  <si>
    <t>лицей им. А.С. Пушкина</t>
  </si>
  <si>
    <t xml:space="preserve">лицей  </t>
  </si>
  <si>
    <t>средняя школа № 43</t>
  </si>
  <si>
    <t xml:space="preserve"> за  202 - 2022  учебный год 1 полугодие</t>
  </si>
  <si>
    <t xml:space="preserve"> за  2021 - 2022  учебный год  первое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</si>
</sst>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/>
    <xf numFmtId="0" fontId="0" fillId="0" borderId="0" xfId="0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/>
    <xf numFmtId="0" fontId="7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1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22" fillId="3" borderId="1" xfId="0" applyFont="1" applyFill="1" applyBorder="1" applyAlignment="1"/>
    <xf numFmtId="0" fontId="21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/>
    <xf numFmtId="2" fontId="6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" fontId="26" fillId="3" borderId="4" xfId="0" applyNumberFormat="1" applyFont="1" applyFill="1" applyBorder="1" applyAlignment="1">
      <alignment horizontal="center" vertical="center"/>
    </xf>
    <xf numFmtId="164" fontId="26" fillId="3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22" fillId="6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/>
    <xf numFmtId="2" fontId="6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2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6">
    <cellStyle name="Excel Built-in Normal" xfId="2"/>
    <cellStyle name="Обычный" xfId="0" builtinId="0"/>
    <cellStyle name="Обычный 2" xfId="1"/>
    <cellStyle name="Обычный 2 2" xfId="4"/>
    <cellStyle name="Процентный 2" xfId="3"/>
    <cellStyle name="Процентн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5;&#1103;&#1090;&#1099;/2.%20&#1055;&#1086;&#1082;&#1072;&#109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3"/>
      <sheetName val="прил 5"/>
      <sheetName val="прил 7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5"/>
  <sheetViews>
    <sheetView zoomScale="82" zoomScaleNormal="82" workbookViewId="0">
      <pane xSplit="1" ySplit="10" topLeftCell="B212" activePane="bottomRight" state="frozen"/>
      <selection pane="topRight" activeCell="B1" sqref="B1"/>
      <selection pane="bottomLeft" activeCell="A11" sqref="A11"/>
      <selection pane="bottomRight" activeCell="V267" sqref="V267"/>
    </sheetView>
  </sheetViews>
  <sheetFormatPr defaultRowHeight="15" x14ac:dyDescent="0.25"/>
  <cols>
    <col min="1" max="1" width="4" style="8" customWidth="1"/>
    <col min="2" max="2" width="36.7109375" style="8" customWidth="1"/>
    <col min="3" max="3" width="11.85546875" style="8" customWidth="1"/>
    <col min="4" max="4" width="9.140625" style="8" customWidth="1"/>
    <col min="5" max="5" width="9.85546875" style="8" customWidth="1"/>
    <col min="6" max="6" width="8.7109375" style="8" customWidth="1"/>
    <col min="7" max="7" width="8.5703125" style="8" bestFit="1" customWidth="1"/>
    <col min="8" max="9" width="8.28515625" style="8" customWidth="1"/>
    <col min="10" max="10" width="7.85546875" style="8" customWidth="1"/>
    <col min="11" max="11" width="8.28515625" style="8" customWidth="1"/>
    <col min="12" max="12" width="8.42578125" style="8" customWidth="1"/>
    <col min="13" max="13" width="8.28515625" style="8" customWidth="1"/>
    <col min="14" max="16" width="9.7109375" style="8" customWidth="1"/>
    <col min="17" max="17" width="7" style="8" customWidth="1"/>
    <col min="18" max="18" width="8.42578125" style="8" customWidth="1"/>
    <col min="19" max="19" width="7.42578125" style="8" customWidth="1"/>
    <col min="20" max="20" width="8" style="8" customWidth="1"/>
    <col min="21" max="21" width="10.7109375" style="8" customWidth="1"/>
    <col min="22" max="22" width="8.42578125" style="8" customWidth="1"/>
    <col min="23" max="23" width="7.7109375" style="8" customWidth="1"/>
    <col min="24" max="29" width="9.140625" style="8"/>
    <col min="30" max="30" width="9.5703125" style="8" customWidth="1"/>
    <col min="31" max="16384" width="9.140625" style="8"/>
  </cols>
  <sheetData>
    <row r="1" spans="1:23" x14ac:dyDescent="0.25">
      <c r="S1" s="296" t="s">
        <v>25</v>
      </c>
      <c r="T1" s="296"/>
      <c r="U1" s="296"/>
      <c r="V1" s="296"/>
      <c r="W1" s="296"/>
    </row>
    <row r="2" spans="1:23" ht="54.75" customHeight="1" x14ac:dyDescent="0.25">
      <c r="D2" s="85"/>
      <c r="F2" s="5"/>
      <c r="G2" s="5"/>
      <c r="H2" s="5"/>
      <c r="I2" s="5"/>
      <c r="J2" s="5"/>
      <c r="K2" s="5"/>
      <c r="L2" s="5"/>
      <c r="M2" s="5"/>
      <c r="N2" s="5"/>
      <c r="O2" s="85"/>
      <c r="S2" s="297" t="s">
        <v>27</v>
      </c>
      <c r="T2" s="297"/>
      <c r="U2" s="297"/>
      <c r="V2" s="297"/>
      <c r="W2" s="297"/>
    </row>
    <row r="3" spans="1:23" ht="15.75" x14ac:dyDescent="0.2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3" ht="15" customHeight="1" x14ac:dyDescent="0.25">
      <c r="A4" s="299" t="s">
        <v>54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</row>
    <row r="5" spans="1:23" ht="15.75" customHeight="1" x14ac:dyDescent="0.25">
      <c r="A5" s="300" t="s">
        <v>248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 x14ac:dyDescent="0.25">
      <c r="D6" s="85"/>
      <c r="E6" s="9"/>
      <c r="F6" s="9"/>
      <c r="G6" s="9"/>
      <c r="H6" s="9"/>
      <c r="I6" s="9"/>
      <c r="J6" s="9"/>
      <c r="K6" s="9"/>
      <c r="L6" s="85"/>
      <c r="M6" s="85"/>
      <c r="N6" s="85"/>
      <c r="O6" s="85"/>
    </row>
    <row r="7" spans="1:23" s="86" customFormat="1" ht="24.75" customHeight="1" x14ac:dyDescent="0.25">
      <c r="A7" s="301" t="s">
        <v>0</v>
      </c>
      <c r="B7" s="302" t="s">
        <v>12</v>
      </c>
      <c r="C7" s="305" t="s">
        <v>13</v>
      </c>
      <c r="D7" s="295" t="s">
        <v>14</v>
      </c>
      <c r="E7" s="295"/>
      <c r="F7" s="295" t="s">
        <v>1</v>
      </c>
      <c r="G7" s="295"/>
      <c r="H7" s="295"/>
      <c r="I7" s="295"/>
      <c r="J7" s="295"/>
      <c r="K7" s="295"/>
      <c r="L7" s="295" t="s">
        <v>17</v>
      </c>
      <c r="M7" s="295"/>
      <c r="N7" s="295" t="s">
        <v>18</v>
      </c>
      <c r="O7" s="295"/>
      <c r="P7" s="295" t="s">
        <v>2</v>
      </c>
      <c r="Q7" s="295"/>
      <c r="R7" s="295"/>
      <c r="S7" s="295" t="s">
        <v>19</v>
      </c>
      <c r="T7" s="295"/>
      <c r="U7" s="294" t="s">
        <v>23</v>
      </c>
      <c r="V7" s="294" t="s">
        <v>22</v>
      </c>
      <c r="W7" s="294" t="s">
        <v>24</v>
      </c>
    </row>
    <row r="8" spans="1:23" s="86" customFormat="1" ht="85.5" customHeight="1" x14ac:dyDescent="0.25">
      <c r="A8" s="301"/>
      <c r="B8" s="303"/>
      <c r="C8" s="305"/>
      <c r="D8" s="295"/>
      <c r="E8" s="295"/>
      <c r="F8" s="295" t="s">
        <v>3</v>
      </c>
      <c r="G8" s="295"/>
      <c r="H8" s="306" t="s">
        <v>16</v>
      </c>
      <c r="I8" s="306"/>
      <c r="J8" s="295" t="s">
        <v>4</v>
      </c>
      <c r="K8" s="295"/>
      <c r="L8" s="295"/>
      <c r="M8" s="295"/>
      <c r="N8" s="295"/>
      <c r="O8" s="295"/>
      <c r="P8" s="84" t="s">
        <v>7</v>
      </c>
      <c r="Q8" s="295" t="s">
        <v>6</v>
      </c>
      <c r="R8" s="295"/>
      <c r="S8" s="295"/>
      <c r="T8" s="295"/>
      <c r="U8" s="294"/>
      <c r="V8" s="294"/>
      <c r="W8" s="294"/>
    </row>
    <row r="9" spans="1:23" s="86" customFormat="1" ht="48.75" customHeight="1" x14ac:dyDescent="0.25">
      <c r="A9" s="301"/>
      <c r="B9" s="304"/>
      <c r="C9" s="305"/>
      <c r="D9" s="84" t="s">
        <v>5</v>
      </c>
      <c r="E9" s="130" t="s">
        <v>15</v>
      </c>
      <c r="F9" s="84" t="s">
        <v>5</v>
      </c>
      <c r="G9" s="130" t="s">
        <v>15</v>
      </c>
      <c r="H9" s="84" t="s">
        <v>5</v>
      </c>
      <c r="I9" s="130" t="s">
        <v>15</v>
      </c>
      <c r="J9" s="84" t="s">
        <v>5</v>
      </c>
      <c r="K9" s="130" t="s">
        <v>15</v>
      </c>
      <c r="L9" s="84" t="s">
        <v>5</v>
      </c>
      <c r="M9" s="130" t="s">
        <v>15</v>
      </c>
      <c r="N9" s="84" t="s">
        <v>5</v>
      </c>
      <c r="O9" s="130" t="s">
        <v>15</v>
      </c>
      <c r="P9" s="84"/>
      <c r="Q9" s="84" t="s">
        <v>8</v>
      </c>
      <c r="R9" s="84" t="s">
        <v>9</v>
      </c>
      <c r="S9" s="84" t="s">
        <v>20</v>
      </c>
      <c r="T9" s="84" t="s">
        <v>21</v>
      </c>
      <c r="U9" s="294"/>
      <c r="V9" s="294"/>
      <c r="W9" s="294"/>
    </row>
    <row r="10" spans="1:23" s="86" customForma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</row>
    <row r="11" spans="1:23" x14ac:dyDescent="0.25">
      <c r="A11" s="48"/>
      <c r="B11" s="25" t="s">
        <v>71</v>
      </c>
      <c r="C11" s="74"/>
      <c r="D11" s="74"/>
      <c r="E11" s="97"/>
      <c r="F11" s="74"/>
      <c r="G11" s="97"/>
      <c r="H11" s="74"/>
      <c r="I11" s="97"/>
      <c r="J11" s="74"/>
      <c r="K11" s="97"/>
      <c r="L11" s="74"/>
      <c r="M11" s="97"/>
      <c r="N11" s="74"/>
      <c r="O11" s="97"/>
      <c r="P11" s="74"/>
      <c r="Q11" s="74"/>
      <c r="R11" s="74"/>
      <c r="S11" s="97"/>
      <c r="T11" s="97"/>
      <c r="U11" s="74"/>
      <c r="V11" s="74"/>
      <c r="W11" s="74"/>
    </row>
    <row r="12" spans="1:23" x14ac:dyDescent="0.25">
      <c r="A12" s="48">
        <v>1</v>
      </c>
      <c r="B12" s="105" t="s">
        <v>55</v>
      </c>
      <c r="C12" s="126">
        <v>2225</v>
      </c>
      <c r="D12" s="104">
        <v>219</v>
      </c>
      <c r="E12" s="127">
        <f t="shared" ref="E12:E71" si="0">D12*100/C12</f>
        <v>9.8426966292134832</v>
      </c>
      <c r="F12" s="104">
        <v>44</v>
      </c>
      <c r="G12" s="127">
        <f t="shared" ref="G12:G71" si="1">F12*100/D12</f>
        <v>20.091324200913242</v>
      </c>
      <c r="H12" s="104">
        <v>21</v>
      </c>
      <c r="I12" s="127">
        <f t="shared" ref="I12:I71" si="2">H12*100/D12</f>
        <v>9.5890410958904102</v>
      </c>
      <c r="J12" s="104">
        <v>154</v>
      </c>
      <c r="K12" s="127">
        <f t="shared" ref="K12:K71" si="3">J12*100/D12</f>
        <v>70.319634703196343</v>
      </c>
      <c r="L12" s="104">
        <v>151</v>
      </c>
      <c r="M12" s="127">
        <f t="shared" ref="M12:M71" si="4">L12*100/J12</f>
        <v>98.051948051948045</v>
      </c>
      <c r="N12" s="104">
        <f>F12+H12+L12</f>
        <v>216</v>
      </c>
      <c r="O12" s="127">
        <f t="shared" ref="O12:O71" si="5">N12*100/D12</f>
        <v>98.630136986301366</v>
      </c>
      <c r="P12" s="104">
        <v>481</v>
      </c>
      <c r="Q12" s="104"/>
      <c r="R12" s="104">
        <v>6</v>
      </c>
      <c r="S12" s="138"/>
      <c r="T12" s="127"/>
      <c r="U12" s="127">
        <v>34</v>
      </c>
      <c r="V12" s="127">
        <v>13.65</v>
      </c>
      <c r="W12" s="13"/>
    </row>
    <row r="13" spans="1:23" x14ac:dyDescent="0.25">
      <c r="A13" s="48">
        <v>2</v>
      </c>
      <c r="B13" s="105" t="s">
        <v>56</v>
      </c>
      <c r="C13" s="266">
        <v>733</v>
      </c>
      <c r="D13" s="261">
        <v>177</v>
      </c>
      <c r="E13" s="267">
        <f t="shared" si="0"/>
        <v>24.147339699863576</v>
      </c>
      <c r="F13" s="261">
        <v>18</v>
      </c>
      <c r="G13" s="267">
        <f t="shared" si="1"/>
        <v>10.169491525423728</v>
      </c>
      <c r="H13" s="261">
        <v>35</v>
      </c>
      <c r="I13" s="267">
        <f t="shared" si="2"/>
        <v>19.774011299435028</v>
      </c>
      <c r="J13" s="264">
        <v>124</v>
      </c>
      <c r="K13" s="267">
        <f t="shared" si="3"/>
        <v>70.056497175141246</v>
      </c>
      <c r="L13" s="261">
        <v>95</v>
      </c>
      <c r="M13" s="267">
        <f t="shared" si="4"/>
        <v>76.612903225806448</v>
      </c>
      <c r="N13" s="261">
        <f t="shared" ref="N13:N18" si="6">F13+H13+L13</f>
        <v>148</v>
      </c>
      <c r="O13" s="267">
        <f t="shared" si="5"/>
        <v>83.615819209039543</v>
      </c>
      <c r="P13" s="104">
        <v>529</v>
      </c>
      <c r="Q13" s="104"/>
      <c r="R13" s="104"/>
      <c r="S13" s="138"/>
      <c r="T13" s="127"/>
      <c r="U13" s="127">
        <v>38</v>
      </c>
      <c r="V13" s="127">
        <v>12</v>
      </c>
      <c r="W13" s="13"/>
    </row>
    <row r="14" spans="1:23" x14ac:dyDescent="0.25">
      <c r="A14" s="48">
        <v>3</v>
      </c>
      <c r="B14" s="105" t="s">
        <v>57</v>
      </c>
      <c r="C14" s="266">
        <v>1958</v>
      </c>
      <c r="D14" s="261">
        <v>289</v>
      </c>
      <c r="E14" s="267">
        <f t="shared" si="0"/>
        <v>14.759959141981614</v>
      </c>
      <c r="F14" s="261">
        <v>91</v>
      </c>
      <c r="G14" s="267">
        <f t="shared" si="1"/>
        <v>31.487889273356402</v>
      </c>
      <c r="H14" s="261">
        <v>39</v>
      </c>
      <c r="I14" s="267">
        <f t="shared" si="2"/>
        <v>13.494809688581315</v>
      </c>
      <c r="J14" s="261">
        <v>159</v>
      </c>
      <c r="K14" s="267">
        <f t="shared" si="3"/>
        <v>55.017301038062286</v>
      </c>
      <c r="L14" s="261">
        <v>140</v>
      </c>
      <c r="M14" s="267">
        <f t="shared" si="4"/>
        <v>88.050314465408803</v>
      </c>
      <c r="N14" s="261">
        <f t="shared" si="6"/>
        <v>270</v>
      </c>
      <c r="O14" s="267">
        <f t="shared" si="5"/>
        <v>93.425605536332185</v>
      </c>
      <c r="P14" s="104">
        <v>565</v>
      </c>
      <c r="Q14" s="104"/>
      <c r="R14" s="104">
        <v>1</v>
      </c>
      <c r="S14" s="138"/>
      <c r="T14" s="127"/>
      <c r="U14" s="127">
        <v>42.75</v>
      </c>
      <c r="V14" s="127">
        <v>13.87</v>
      </c>
      <c r="W14" s="13"/>
    </row>
    <row r="15" spans="1:23" x14ac:dyDescent="0.25">
      <c r="A15" s="48">
        <v>4</v>
      </c>
      <c r="B15" s="105" t="s">
        <v>58</v>
      </c>
      <c r="C15" s="266">
        <v>1951</v>
      </c>
      <c r="D15" s="261"/>
      <c r="E15" s="267">
        <f t="shared" si="0"/>
        <v>0</v>
      </c>
      <c r="F15" s="261"/>
      <c r="G15" s="267"/>
      <c r="H15" s="261"/>
      <c r="I15" s="267"/>
      <c r="J15" s="261"/>
      <c r="K15" s="267"/>
      <c r="L15" s="261"/>
      <c r="M15" s="267"/>
      <c r="N15" s="261">
        <f t="shared" si="6"/>
        <v>0</v>
      </c>
      <c r="O15" s="267"/>
      <c r="P15" s="104"/>
      <c r="Q15" s="104"/>
      <c r="R15" s="104"/>
      <c r="S15" s="138"/>
      <c r="T15" s="127"/>
      <c r="U15" s="127"/>
      <c r="V15" s="127"/>
      <c r="W15" s="13"/>
    </row>
    <row r="16" spans="1:23" x14ac:dyDescent="0.25">
      <c r="A16" s="48">
        <v>5</v>
      </c>
      <c r="B16" s="105" t="s">
        <v>59</v>
      </c>
      <c r="C16" s="266">
        <v>1445</v>
      </c>
      <c r="D16" s="261">
        <v>252</v>
      </c>
      <c r="E16" s="267">
        <f t="shared" si="0"/>
        <v>17.439446366782008</v>
      </c>
      <c r="F16" s="261">
        <v>37</v>
      </c>
      <c r="G16" s="267">
        <f t="shared" si="1"/>
        <v>14.682539682539682</v>
      </c>
      <c r="H16" s="261">
        <v>58</v>
      </c>
      <c r="I16" s="267">
        <f t="shared" si="2"/>
        <v>23.015873015873016</v>
      </c>
      <c r="J16" s="261">
        <v>157</v>
      </c>
      <c r="K16" s="267">
        <f t="shared" si="3"/>
        <v>62.301587301587304</v>
      </c>
      <c r="L16" s="261">
        <v>117</v>
      </c>
      <c r="M16" s="267">
        <f t="shared" si="4"/>
        <v>74.522292993630572</v>
      </c>
      <c r="N16" s="261">
        <f t="shared" si="6"/>
        <v>212</v>
      </c>
      <c r="O16" s="267">
        <f t="shared" si="5"/>
        <v>84.126984126984127</v>
      </c>
      <c r="P16" s="104">
        <v>509</v>
      </c>
      <c r="Q16" s="104"/>
      <c r="R16" s="104">
        <v>4</v>
      </c>
      <c r="S16" s="138"/>
      <c r="T16" s="127"/>
      <c r="U16" s="127">
        <v>37</v>
      </c>
      <c r="V16" s="127">
        <v>13.14</v>
      </c>
      <c r="W16" s="13"/>
    </row>
    <row r="17" spans="1:23" x14ac:dyDescent="0.25">
      <c r="A17" s="48">
        <v>6</v>
      </c>
      <c r="B17" s="105" t="s">
        <v>60</v>
      </c>
      <c r="C17" s="266">
        <v>1291</v>
      </c>
      <c r="D17" s="261">
        <v>71</v>
      </c>
      <c r="E17" s="267">
        <f t="shared" si="0"/>
        <v>5.4996127033307509</v>
      </c>
      <c r="F17" s="261">
        <v>2</v>
      </c>
      <c r="G17" s="267">
        <f t="shared" si="1"/>
        <v>2.816901408450704</v>
      </c>
      <c r="H17" s="261">
        <v>33</v>
      </c>
      <c r="I17" s="267">
        <f t="shared" si="2"/>
        <v>46.478873239436616</v>
      </c>
      <c r="J17" s="261">
        <v>36</v>
      </c>
      <c r="K17" s="267">
        <f t="shared" si="3"/>
        <v>50.70422535211268</v>
      </c>
      <c r="L17" s="261">
        <v>25</v>
      </c>
      <c r="M17" s="267">
        <f t="shared" si="4"/>
        <v>69.444444444444443</v>
      </c>
      <c r="N17" s="261">
        <f t="shared" si="6"/>
        <v>60</v>
      </c>
      <c r="O17" s="267">
        <f t="shared" si="5"/>
        <v>84.507042253521121</v>
      </c>
      <c r="P17" s="104">
        <v>72</v>
      </c>
      <c r="Q17" s="104"/>
      <c r="R17" s="104"/>
      <c r="S17" s="138"/>
      <c r="T17" s="127"/>
      <c r="U17" s="127">
        <v>6</v>
      </c>
      <c r="V17" s="127">
        <v>17.329999999999998</v>
      </c>
      <c r="W17" s="13"/>
    </row>
    <row r="18" spans="1:23" x14ac:dyDescent="0.25">
      <c r="A18" s="48">
        <v>7</v>
      </c>
      <c r="B18" s="105" t="s">
        <v>61</v>
      </c>
      <c r="C18" s="266">
        <v>1744</v>
      </c>
      <c r="D18" s="261">
        <v>73</v>
      </c>
      <c r="E18" s="267">
        <f t="shared" si="0"/>
        <v>4.1857798165137616</v>
      </c>
      <c r="F18" s="261">
        <v>5</v>
      </c>
      <c r="G18" s="267">
        <f t="shared" si="1"/>
        <v>6.8493150684931505</v>
      </c>
      <c r="H18" s="261">
        <v>2</v>
      </c>
      <c r="I18" s="267">
        <f t="shared" si="2"/>
        <v>2.7397260273972601</v>
      </c>
      <c r="J18" s="261">
        <v>66</v>
      </c>
      <c r="K18" s="267">
        <f t="shared" si="3"/>
        <v>90.410958904109592</v>
      </c>
      <c r="L18" s="261">
        <v>52</v>
      </c>
      <c r="M18" s="267">
        <f t="shared" si="4"/>
        <v>78.787878787878782</v>
      </c>
      <c r="N18" s="261">
        <f t="shared" si="6"/>
        <v>59</v>
      </c>
      <c r="O18" s="267">
        <f t="shared" si="5"/>
        <v>80.821917808219183</v>
      </c>
      <c r="P18" s="104">
        <v>156</v>
      </c>
      <c r="Q18" s="104"/>
      <c r="R18" s="104"/>
      <c r="S18" s="138"/>
      <c r="T18" s="127"/>
      <c r="U18" s="127">
        <v>10</v>
      </c>
      <c r="V18" s="127">
        <v>10.7</v>
      </c>
      <c r="W18" s="13"/>
    </row>
    <row r="19" spans="1:23" x14ac:dyDescent="0.25">
      <c r="A19" s="48">
        <v>8</v>
      </c>
      <c r="B19" s="105" t="s">
        <v>62</v>
      </c>
      <c r="C19" s="266">
        <v>1335</v>
      </c>
      <c r="D19" s="261"/>
      <c r="E19" s="267"/>
      <c r="F19" s="261"/>
      <c r="G19" s="267"/>
      <c r="H19" s="261"/>
      <c r="I19" s="267"/>
      <c r="J19" s="261"/>
      <c r="K19" s="267"/>
      <c r="L19" s="261"/>
      <c r="M19" s="267"/>
      <c r="N19" s="261"/>
      <c r="O19" s="267"/>
      <c r="P19" s="104"/>
      <c r="Q19" s="104"/>
      <c r="R19" s="104"/>
      <c r="S19" s="139"/>
      <c r="T19" s="127"/>
      <c r="U19" s="127"/>
      <c r="V19" s="127"/>
      <c r="W19" s="13"/>
    </row>
    <row r="20" spans="1:23" x14ac:dyDescent="0.25">
      <c r="A20" s="48">
        <v>9</v>
      </c>
      <c r="B20" s="105" t="s">
        <v>63</v>
      </c>
      <c r="C20" s="266">
        <v>153</v>
      </c>
      <c r="D20" s="261"/>
      <c r="E20" s="267"/>
      <c r="F20" s="261"/>
      <c r="G20" s="267"/>
      <c r="H20" s="261"/>
      <c r="I20" s="267"/>
      <c r="J20" s="261"/>
      <c r="K20" s="267"/>
      <c r="L20" s="261"/>
      <c r="M20" s="267"/>
      <c r="N20" s="261"/>
      <c r="O20" s="267"/>
      <c r="P20" s="104"/>
      <c r="Q20" s="104"/>
      <c r="R20" s="104"/>
      <c r="S20" s="138"/>
      <c r="T20" s="127"/>
      <c r="U20" s="127"/>
      <c r="V20" s="127"/>
      <c r="W20" s="13"/>
    </row>
    <row r="21" spans="1:23" x14ac:dyDescent="0.25">
      <c r="A21" s="48">
        <v>10</v>
      </c>
      <c r="B21" s="105" t="s">
        <v>64</v>
      </c>
      <c r="C21" s="266">
        <v>238</v>
      </c>
      <c r="D21" s="261"/>
      <c r="E21" s="267"/>
      <c r="F21" s="261"/>
      <c r="G21" s="267"/>
      <c r="H21" s="261"/>
      <c r="I21" s="267"/>
      <c r="J21" s="261"/>
      <c r="K21" s="267"/>
      <c r="L21" s="261"/>
      <c r="M21" s="267"/>
      <c r="N21" s="261"/>
      <c r="O21" s="267"/>
      <c r="P21" s="104"/>
      <c r="Q21" s="104"/>
      <c r="R21" s="104"/>
      <c r="S21" s="127"/>
      <c r="T21" s="127"/>
      <c r="U21" s="127"/>
      <c r="V21" s="127"/>
      <c r="W21" s="13"/>
    </row>
    <row r="22" spans="1:23" x14ac:dyDescent="0.25">
      <c r="A22" s="49"/>
      <c r="B22" s="22" t="s">
        <v>65</v>
      </c>
      <c r="C22" s="27">
        <f>SUM(C12:C21)</f>
        <v>13073</v>
      </c>
      <c r="D22" s="125">
        <f t="shared" ref="D22:D71" si="7">F22+H22+J22</f>
        <v>1081</v>
      </c>
      <c r="E22" s="140">
        <f t="shared" si="0"/>
        <v>8.2689512736173789</v>
      </c>
      <c r="F22" s="27">
        <f t="shared" ref="F22:R22" si="8">SUM(F12:F21)</f>
        <v>197</v>
      </c>
      <c r="G22" s="140">
        <f t="shared" si="1"/>
        <v>18.22386679000925</v>
      </c>
      <c r="H22" s="27">
        <f t="shared" si="8"/>
        <v>188</v>
      </c>
      <c r="I22" s="140">
        <f t="shared" si="2"/>
        <v>17.391304347826086</v>
      </c>
      <c r="J22" s="27">
        <f t="shared" si="8"/>
        <v>696</v>
      </c>
      <c r="K22" s="140">
        <f t="shared" si="3"/>
        <v>64.384828862164667</v>
      </c>
      <c r="L22" s="27">
        <f t="shared" si="8"/>
        <v>580</v>
      </c>
      <c r="M22" s="140">
        <f t="shared" si="4"/>
        <v>83.333333333333329</v>
      </c>
      <c r="N22" s="27">
        <f t="shared" si="8"/>
        <v>965</v>
      </c>
      <c r="O22" s="140">
        <f t="shared" si="5"/>
        <v>89.26919518963922</v>
      </c>
      <c r="P22" s="27">
        <f t="shared" si="8"/>
        <v>2312</v>
      </c>
      <c r="Q22" s="27">
        <f t="shared" si="8"/>
        <v>0</v>
      </c>
      <c r="R22" s="27">
        <f t="shared" si="8"/>
        <v>11</v>
      </c>
      <c r="S22" s="112"/>
      <c r="T22" s="112"/>
      <c r="U22" s="112">
        <f>SUM(U12:U21)</f>
        <v>167.75</v>
      </c>
      <c r="V22" s="112">
        <v>13.44</v>
      </c>
      <c r="W22" s="27"/>
    </row>
    <row r="23" spans="1:23" x14ac:dyDescent="0.25">
      <c r="A23" s="48"/>
      <c r="B23" s="25"/>
      <c r="C23" s="26"/>
      <c r="D23" s="128">
        <f>F22+H22+J22</f>
        <v>1081</v>
      </c>
      <c r="E23" s="127"/>
      <c r="F23" s="26"/>
      <c r="G23" s="127"/>
      <c r="H23" s="30"/>
      <c r="I23" s="127"/>
      <c r="J23" s="30"/>
      <c r="K23" s="127"/>
      <c r="L23" s="30"/>
      <c r="M23" s="127"/>
      <c r="N23" s="30"/>
      <c r="O23" s="127"/>
      <c r="P23" s="30"/>
      <c r="Q23" s="26"/>
      <c r="R23" s="26"/>
      <c r="S23" s="113"/>
      <c r="T23" s="113"/>
      <c r="U23" s="113"/>
      <c r="V23" s="113"/>
      <c r="W23" s="26"/>
    </row>
    <row r="24" spans="1:23" x14ac:dyDescent="0.25">
      <c r="A24" s="48"/>
      <c r="B24" s="25" t="s">
        <v>70</v>
      </c>
      <c r="C24" s="26"/>
      <c r="D24" s="128"/>
      <c r="E24" s="127"/>
      <c r="F24" s="26"/>
      <c r="G24" s="127"/>
      <c r="H24" s="30"/>
      <c r="I24" s="127"/>
      <c r="J24" s="30"/>
      <c r="K24" s="127"/>
      <c r="L24" s="30"/>
      <c r="M24" s="127"/>
      <c r="N24" s="30"/>
      <c r="O24" s="127"/>
      <c r="P24" s="30"/>
      <c r="Q24" s="26"/>
      <c r="R24" s="26"/>
      <c r="S24" s="113"/>
      <c r="T24" s="113"/>
      <c r="U24" s="113"/>
      <c r="V24" s="113"/>
      <c r="W24" s="26"/>
    </row>
    <row r="25" spans="1:23" s="188" customFormat="1" ht="27" customHeight="1" x14ac:dyDescent="0.25">
      <c r="A25" s="194">
        <v>1</v>
      </c>
      <c r="B25" s="172" t="s">
        <v>159</v>
      </c>
      <c r="C25" s="209">
        <v>1495</v>
      </c>
      <c r="D25" s="209">
        <v>484</v>
      </c>
      <c r="E25" s="205">
        <f t="shared" ref="E25:E50" si="9">D25*100/C25</f>
        <v>32.374581939799334</v>
      </c>
      <c r="F25" s="209">
        <v>23</v>
      </c>
      <c r="G25" s="205">
        <f t="shared" ref="G25:G50" si="10">F25*100/D25</f>
        <v>4.7520661157024797</v>
      </c>
      <c r="H25" s="209">
        <v>43</v>
      </c>
      <c r="I25" s="205">
        <f t="shared" ref="I25:I50" si="11">H25*100/D25</f>
        <v>8.884297520661157</v>
      </c>
      <c r="J25" s="209">
        <v>418</v>
      </c>
      <c r="K25" s="205">
        <f t="shared" ref="K25:K50" si="12">J25*100/D25</f>
        <v>86.36363636363636</v>
      </c>
      <c r="L25" s="209">
        <v>414</v>
      </c>
      <c r="M25" s="205">
        <f t="shared" ref="M25:M50" si="13">L25*100/J25</f>
        <v>99.043062200956939</v>
      </c>
      <c r="N25" s="209">
        <f>F25+H25+L25</f>
        <v>480</v>
      </c>
      <c r="O25" s="205">
        <f t="shared" ref="O25:O50" si="14">N25*100/D25</f>
        <v>99.173553719008268</v>
      </c>
      <c r="P25" s="210">
        <v>428</v>
      </c>
      <c r="Q25" s="210">
        <v>388</v>
      </c>
      <c r="R25" s="210">
        <f>-R26</f>
        <v>0</v>
      </c>
      <c r="S25" s="211">
        <v>3.7</v>
      </c>
      <c r="T25" s="211">
        <v>5.4</v>
      </c>
      <c r="U25" s="209">
        <v>36</v>
      </c>
      <c r="V25" s="211">
        <v>20</v>
      </c>
      <c r="W25" s="189"/>
    </row>
    <row r="26" spans="1:23" s="188" customFormat="1" ht="21.75" customHeight="1" x14ac:dyDescent="0.25">
      <c r="A26" s="194">
        <v>2</v>
      </c>
      <c r="B26" s="212" t="s">
        <v>108</v>
      </c>
      <c r="C26" s="213">
        <v>1379</v>
      </c>
      <c r="D26" s="213">
        <v>525</v>
      </c>
      <c r="E26" s="205">
        <f t="shared" si="9"/>
        <v>38.071065989847718</v>
      </c>
      <c r="F26" s="213">
        <v>56</v>
      </c>
      <c r="G26" s="205">
        <f t="shared" si="10"/>
        <v>10.666666666666666</v>
      </c>
      <c r="H26" s="213">
        <v>135</v>
      </c>
      <c r="I26" s="205">
        <f t="shared" si="11"/>
        <v>25.714285714285715</v>
      </c>
      <c r="J26" s="213">
        <v>334</v>
      </c>
      <c r="K26" s="205">
        <f t="shared" si="12"/>
        <v>63.61904761904762</v>
      </c>
      <c r="L26" s="213">
        <v>293</v>
      </c>
      <c r="M26" s="205">
        <f t="shared" si="13"/>
        <v>87.724550898203589</v>
      </c>
      <c r="N26" s="209">
        <f t="shared" ref="N26:N51" si="15">F26+H26+L26</f>
        <v>484</v>
      </c>
      <c r="O26" s="205">
        <f t="shared" si="14"/>
        <v>92.19047619047619</v>
      </c>
      <c r="P26" s="214">
        <v>794</v>
      </c>
      <c r="Q26" s="214">
        <v>559</v>
      </c>
      <c r="R26" s="214">
        <v>0</v>
      </c>
      <c r="S26" s="213">
        <v>4.8</v>
      </c>
      <c r="T26" s="215">
        <v>5.9</v>
      </c>
      <c r="U26" s="213">
        <v>71</v>
      </c>
      <c r="V26" s="215">
        <v>11.5</v>
      </c>
      <c r="W26" s="189"/>
    </row>
    <row r="27" spans="1:23" s="188" customFormat="1" ht="21.75" customHeight="1" x14ac:dyDescent="0.25">
      <c r="A27" s="194">
        <v>3</v>
      </c>
      <c r="B27" s="212" t="s">
        <v>109</v>
      </c>
      <c r="C27" s="213">
        <v>841</v>
      </c>
      <c r="D27" s="213">
        <v>329</v>
      </c>
      <c r="E27" s="205">
        <f t="shared" si="9"/>
        <v>39.120095124851368</v>
      </c>
      <c r="F27" s="213">
        <v>24</v>
      </c>
      <c r="G27" s="205">
        <f t="shared" si="10"/>
        <v>7.2948328267477205</v>
      </c>
      <c r="H27" s="213">
        <v>63</v>
      </c>
      <c r="I27" s="205">
        <f t="shared" si="11"/>
        <v>19.148936170212767</v>
      </c>
      <c r="J27" s="213">
        <v>242</v>
      </c>
      <c r="K27" s="205">
        <f t="shared" si="12"/>
        <v>73.556231003039514</v>
      </c>
      <c r="L27" s="213">
        <v>137</v>
      </c>
      <c r="M27" s="205">
        <f t="shared" si="13"/>
        <v>56.611570247933884</v>
      </c>
      <c r="N27" s="209">
        <f t="shared" si="15"/>
        <v>224</v>
      </c>
      <c r="O27" s="205">
        <f t="shared" si="14"/>
        <v>68.085106382978722</v>
      </c>
      <c r="P27" s="214">
        <v>516</v>
      </c>
      <c r="Q27" s="214">
        <v>0</v>
      </c>
      <c r="R27" s="214">
        <v>0</v>
      </c>
      <c r="S27" s="213">
        <v>3.7</v>
      </c>
      <c r="T27" s="215">
        <v>6.6</v>
      </c>
      <c r="U27" s="213">
        <v>43</v>
      </c>
      <c r="V27" s="215">
        <v>13.7</v>
      </c>
      <c r="W27" s="189"/>
    </row>
    <row r="28" spans="1:23" s="188" customFormat="1" ht="19.5" customHeight="1" x14ac:dyDescent="0.25">
      <c r="A28" s="194">
        <v>4</v>
      </c>
      <c r="B28" s="212" t="s">
        <v>160</v>
      </c>
      <c r="C28" s="213">
        <v>1109</v>
      </c>
      <c r="D28" s="213">
        <v>347</v>
      </c>
      <c r="E28" s="205">
        <f t="shared" si="9"/>
        <v>31.289449954914339</v>
      </c>
      <c r="F28" s="213">
        <v>49</v>
      </c>
      <c r="G28" s="205">
        <f t="shared" si="10"/>
        <v>14.121037463976945</v>
      </c>
      <c r="H28" s="213">
        <v>37</v>
      </c>
      <c r="I28" s="205">
        <f t="shared" si="11"/>
        <v>10.662824207492795</v>
      </c>
      <c r="J28" s="213">
        <v>261</v>
      </c>
      <c r="K28" s="205">
        <f t="shared" si="12"/>
        <v>75.216138328530263</v>
      </c>
      <c r="L28" s="213">
        <v>231</v>
      </c>
      <c r="M28" s="205">
        <f t="shared" si="13"/>
        <v>88.505747126436788</v>
      </c>
      <c r="N28" s="209">
        <f t="shared" si="15"/>
        <v>317</v>
      </c>
      <c r="O28" s="205">
        <f t="shared" si="14"/>
        <v>91.354466858789621</v>
      </c>
      <c r="P28" s="214">
        <v>481</v>
      </c>
      <c r="Q28" s="214">
        <v>304</v>
      </c>
      <c r="R28" s="214">
        <v>4</v>
      </c>
      <c r="S28" s="213"/>
      <c r="T28" s="215">
        <v>6.3</v>
      </c>
      <c r="U28" s="213">
        <v>54</v>
      </c>
      <c r="V28" s="215">
        <v>10.5</v>
      </c>
      <c r="W28" s="189"/>
    </row>
    <row r="29" spans="1:23" s="188" customFormat="1" ht="33" customHeight="1" x14ac:dyDescent="0.25">
      <c r="A29" s="194">
        <v>5</v>
      </c>
      <c r="B29" s="212" t="s">
        <v>161</v>
      </c>
      <c r="C29" s="213">
        <v>985</v>
      </c>
      <c r="D29" s="213">
        <v>376</v>
      </c>
      <c r="E29" s="205">
        <f t="shared" si="9"/>
        <v>38.172588832487307</v>
      </c>
      <c r="F29" s="213">
        <v>36</v>
      </c>
      <c r="G29" s="205">
        <f t="shared" si="10"/>
        <v>9.5744680851063837</v>
      </c>
      <c r="H29" s="213">
        <v>52</v>
      </c>
      <c r="I29" s="205">
        <f t="shared" si="11"/>
        <v>13.829787234042554</v>
      </c>
      <c r="J29" s="213">
        <v>288</v>
      </c>
      <c r="K29" s="205">
        <f t="shared" si="12"/>
        <v>76.59574468085107</v>
      </c>
      <c r="L29" s="213">
        <v>232</v>
      </c>
      <c r="M29" s="205">
        <f t="shared" si="13"/>
        <v>80.555555555555557</v>
      </c>
      <c r="N29" s="209">
        <f t="shared" si="15"/>
        <v>320</v>
      </c>
      <c r="O29" s="205">
        <f t="shared" si="14"/>
        <v>85.106382978723403</v>
      </c>
      <c r="P29" s="214">
        <v>442</v>
      </c>
      <c r="Q29" s="214">
        <v>6</v>
      </c>
      <c r="R29" s="214">
        <v>0</v>
      </c>
      <c r="S29" s="213"/>
      <c r="T29" s="215">
        <v>5.5</v>
      </c>
      <c r="U29" s="213">
        <v>59</v>
      </c>
      <c r="V29" s="213">
        <v>11.3</v>
      </c>
      <c r="W29" s="189"/>
    </row>
    <row r="30" spans="1:23" s="188" customFormat="1" ht="24" customHeight="1" x14ac:dyDescent="0.25">
      <c r="A30" s="194">
        <v>6</v>
      </c>
      <c r="B30" s="212" t="s">
        <v>162</v>
      </c>
      <c r="C30" s="213">
        <v>3106</v>
      </c>
      <c r="D30" s="213">
        <v>609</v>
      </c>
      <c r="E30" s="205">
        <f t="shared" si="9"/>
        <v>19.607211848036059</v>
      </c>
      <c r="F30" s="213">
        <v>34</v>
      </c>
      <c r="G30" s="205">
        <f t="shared" si="10"/>
        <v>5.5829228243021349</v>
      </c>
      <c r="H30" s="213">
        <v>95</v>
      </c>
      <c r="I30" s="205">
        <f t="shared" si="11"/>
        <v>15.599343185550081</v>
      </c>
      <c r="J30" s="213">
        <v>480</v>
      </c>
      <c r="K30" s="205">
        <f t="shared" si="12"/>
        <v>78.817733990147786</v>
      </c>
      <c r="L30" s="213">
        <v>419</v>
      </c>
      <c r="M30" s="205">
        <f t="shared" si="13"/>
        <v>87.291666666666671</v>
      </c>
      <c r="N30" s="209">
        <f t="shared" si="15"/>
        <v>548</v>
      </c>
      <c r="O30" s="205">
        <f t="shared" si="14"/>
        <v>89.983579638752047</v>
      </c>
      <c r="P30" s="214">
        <v>447</v>
      </c>
      <c r="Q30" s="214">
        <v>1</v>
      </c>
      <c r="R30" s="214">
        <v>28</v>
      </c>
      <c r="S30" s="213"/>
      <c r="T30" s="215">
        <v>5</v>
      </c>
      <c r="U30" s="213">
        <v>57</v>
      </c>
      <c r="V30" s="213">
        <v>11.5</v>
      </c>
      <c r="W30" s="189"/>
    </row>
    <row r="31" spans="1:23" s="188" customFormat="1" ht="24" customHeight="1" x14ac:dyDescent="0.25">
      <c r="A31" s="194">
        <v>7</v>
      </c>
      <c r="B31" s="212" t="s">
        <v>163</v>
      </c>
      <c r="C31" s="213">
        <v>1392</v>
      </c>
      <c r="D31" s="213">
        <v>501</v>
      </c>
      <c r="E31" s="205">
        <f t="shared" si="9"/>
        <v>35.991379310344826</v>
      </c>
      <c r="F31" s="213">
        <v>43</v>
      </c>
      <c r="G31" s="205">
        <f t="shared" si="10"/>
        <v>8.5828343313373257</v>
      </c>
      <c r="H31" s="213">
        <v>140</v>
      </c>
      <c r="I31" s="205">
        <f t="shared" si="11"/>
        <v>27.944111776447105</v>
      </c>
      <c r="J31" s="213">
        <v>318</v>
      </c>
      <c r="K31" s="205">
        <f t="shared" si="12"/>
        <v>63.473053892215567</v>
      </c>
      <c r="L31" s="213">
        <v>265</v>
      </c>
      <c r="M31" s="205">
        <f t="shared" si="13"/>
        <v>83.333333333333329</v>
      </c>
      <c r="N31" s="209">
        <f t="shared" si="15"/>
        <v>448</v>
      </c>
      <c r="O31" s="205">
        <f t="shared" si="14"/>
        <v>89.421157684630742</v>
      </c>
      <c r="P31" s="214">
        <v>307</v>
      </c>
      <c r="Q31" s="214">
        <v>225</v>
      </c>
      <c r="R31" s="214">
        <v>6</v>
      </c>
      <c r="S31" s="213">
        <v>4.3</v>
      </c>
      <c r="T31" s="215">
        <v>5.4</v>
      </c>
      <c r="U31" s="213">
        <v>37</v>
      </c>
      <c r="V31" s="213">
        <v>12.4</v>
      </c>
      <c r="W31" s="189"/>
    </row>
    <row r="32" spans="1:23" s="188" customFormat="1" ht="41.25" customHeight="1" x14ac:dyDescent="0.25">
      <c r="A32" s="194">
        <v>8</v>
      </c>
      <c r="B32" s="212" t="s">
        <v>164</v>
      </c>
      <c r="C32" s="213">
        <v>1687</v>
      </c>
      <c r="D32" s="213">
        <v>555</v>
      </c>
      <c r="E32" s="205">
        <f t="shared" si="9"/>
        <v>32.898636633076464</v>
      </c>
      <c r="F32" s="213">
        <v>54</v>
      </c>
      <c r="G32" s="205">
        <f t="shared" si="10"/>
        <v>9.7297297297297298</v>
      </c>
      <c r="H32" s="213">
        <v>134</v>
      </c>
      <c r="I32" s="205">
        <f t="shared" si="11"/>
        <v>24.144144144144143</v>
      </c>
      <c r="J32" s="213">
        <v>367</v>
      </c>
      <c r="K32" s="205">
        <f t="shared" si="12"/>
        <v>66.126126126126124</v>
      </c>
      <c r="L32" s="213">
        <v>327</v>
      </c>
      <c r="M32" s="205">
        <f t="shared" si="13"/>
        <v>89.100817438692104</v>
      </c>
      <c r="N32" s="209">
        <f t="shared" si="15"/>
        <v>515</v>
      </c>
      <c r="O32" s="205">
        <f t="shared" si="14"/>
        <v>92.792792792792795</v>
      </c>
      <c r="P32" s="214">
        <v>547</v>
      </c>
      <c r="Q32" s="214">
        <v>406</v>
      </c>
      <c r="R32" s="214">
        <v>0</v>
      </c>
      <c r="S32" s="215">
        <v>2.8</v>
      </c>
      <c r="T32" s="215">
        <v>4.7</v>
      </c>
      <c r="U32" s="213">
        <v>62</v>
      </c>
      <c r="V32" s="213">
        <v>11.6</v>
      </c>
      <c r="W32" s="189"/>
    </row>
    <row r="33" spans="1:28" s="188" customFormat="1" ht="37.5" customHeight="1" x14ac:dyDescent="0.25">
      <c r="A33" s="194">
        <v>9</v>
      </c>
      <c r="B33" s="212" t="s">
        <v>165</v>
      </c>
      <c r="C33" s="213">
        <v>1302</v>
      </c>
      <c r="D33" s="213">
        <v>252</v>
      </c>
      <c r="E33" s="205">
        <f t="shared" si="9"/>
        <v>19.35483870967742</v>
      </c>
      <c r="F33" s="213">
        <v>20</v>
      </c>
      <c r="G33" s="205">
        <f t="shared" si="10"/>
        <v>7.9365079365079367</v>
      </c>
      <c r="H33" s="213">
        <v>78</v>
      </c>
      <c r="I33" s="205">
        <f t="shared" si="11"/>
        <v>30.952380952380953</v>
      </c>
      <c r="J33" s="213">
        <v>154</v>
      </c>
      <c r="K33" s="205">
        <f t="shared" si="12"/>
        <v>61.111111111111114</v>
      </c>
      <c r="L33" s="213">
        <v>118</v>
      </c>
      <c r="M33" s="205">
        <f t="shared" si="13"/>
        <v>76.623376623376629</v>
      </c>
      <c r="N33" s="209">
        <f t="shared" si="15"/>
        <v>216</v>
      </c>
      <c r="O33" s="205">
        <f t="shared" si="14"/>
        <v>85.714285714285708</v>
      </c>
      <c r="P33" s="214">
        <v>222</v>
      </c>
      <c r="Q33" s="214">
        <v>71</v>
      </c>
      <c r="R33" s="214">
        <v>0</v>
      </c>
      <c r="S33" s="213">
        <v>3.8</v>
      </c>
      <c r="T33" s="215">
        <v>5.2</v>
      </c>
      <c r="U33" s="213">
        <v>37</v>
      </c>
      <c r="V33" s="215">
        <v>10.9</v>
      </c>
      <c r="W33" s="189"/>
    </row>
    <row r="34" spans="1:28" s="188" customFormat="1" ht="36.75" customHeight="1" x14ac:dyDescent="0.25">
      <c r="A34" s="194">
        <v>10</v>
      </c>
      <c r="B34" s="212" t="s">
        <v>166</v>
      </c>
      <c r="C34" s="213">
        <v>1325</v>
      </c>
      <c r="D34" s="213"/>
      <c r="E34" s="205"/>
      <c r="F34" s="213"/>
      <c r="G34" s="205"/>
      <c r="H34" s="213"/>
      <c r="I34" s="205"/>
      <c r="J34" s="213"/>
      <c r="K34" s="205"/>
      <c r="L34" s="213"/>
      <c r="M34" s="205"/>
      <c r="N34" s="209">
        <f t="shared" si="15"/>
        <v>0</v>
      </c>
      <c r="O34" s="205"/>
      <c r="P34" s="214"/>
      <c r="Q34" s="214"/>
      <c r="R34" s="214"/>
      <c r="S34" s="215"/>
      <c r="T34" s="215"/>
      <c r="U34" s="213"/>
      <c r="V34" s="213"/>
      <c r="W34" s="189"/>
    </row>
    <row r="35" spans="1:28" s="188" customFormat="1" ht="36.75" customHeight="1" x14ac:dyDescent="0.25">
      <c r="A35" s="194">
        <v>11</v>
      </c>
      <c r="B35" s="212" t="s">
        <v>167</v>
      </c>
      <c r="C35" s="213">
        <v>2356</v>
      </c>
      <c r="D35" s="213">
        <v>608</v>
      </c>
      <c r="E35" s="205">
        <f t="shared" si="9"/>
        <v>25.806451612903224</v>
      </c>
      <c r="F35" s="213">
        <v>44</v>
      </c>
      <c r="G35" s="205">
        <f t="shared" si="10"/>
        <v>7.2368421052631575</v>
      </c>
      <c r="H35" s="213">
        <v>334</v>
      </c>
      <c r="I35" s="205">
        <f t="shared" si="11"/>
        <v>54.934210526315788</v>
      </c>
      <c r="J35" s="213">
        <v>230</v>
      </c>
      <c r="K35" s="205">
        <f t="shared" si="12"/>
        <v>37.828947368421055</v>
      </c>
      <c r="L35" s="213">
        <v>156</v>
      </c>
      <c r="M35" s="205">
        <f t="shared" si="13"/>
        <v>67.826086956521735</v>
      </c>
      <c r="N35" s="209">
        <f t="shared" si="15"/>
        <v>534</v>
      </c>
      <c r="O35" s="205">
        <f t="shared" si="14"/>
        <v>87.828947368421055</v>
      </c>
      <c r="P35" s="214">
        <v>576</v>
      </c>
      <c r="Q35" s="214">
        <v>0</v>
      </c>
      <c r="R35" s="214">
        <v>0</v>
      </c>
      <c r="S35" s="213"/>
      <c r="T35" s="215">
        <v>5.5</v>
      </c>
      <c r="U35" s="213">
        <v>57</v>
      </c>
      <c r="V35" s="213">
        <v>13</v>
      </c>
      <c r="W35" s="189"/>
    </row>
    <row r="36" spans="1:28" s="188" customFormat="1" ht="35.25" customHeight="1" x14ac:dyDescent="0.25">
      <c r="A36" s="194">
        <v>12</v>
      </c>
      <c r="B36" s="212" t="s">
        <v>168</v>
      </c>
      <c r="C36" s="213">
        <v>2005</v>
      </c>
      <c r="D36" s="213">
        <v>646</v>
      </c>
      <c r="E36" s="205">
        <f t="shared" si="9"/>
        <v>32.219451371571076</v>
      </c>
      <c r="F36" s="213">
        <v>51</v>
      </c>
      <c r="G36" s="205">
        <f t="shared" si="10"/>
        <v>7.8947368421052628</v>
      </c>
      <c r="H36" s="213">
        <v>120</v>
      </c>
      <c r="I36" s="205">
        <f t="shared" si="11"/>
        <v>18.575851393188856</v>
      </c>
      <c r="J36" s="213">
        <v>475</v>
      </c>
      <c r="K36" s="205">
        <f t="shared" si="12"/>
        <v>73.529411764705884</v>
      </c>
      <c r="L36" s="213">
        <v>352</v>
      </c>
      <c r="M36" s="205">
        <f t="shared" si="13"/>
        <v>74.10526315789474</v>
      </c>
      <c r="N36" s="209">
        <f t="shared" si="15"/>
        <v>523</v>
      </c>
      <c r="O36" s="205">
        <f t="shared" si="14"/>
        <v>80.959752321981426</v>
      </c>
      <c r="P36" s="214">
        <v>837</v>
      </c>
      <c r="Q36" s="214">
        <v>0</v>
      </c>
      <c r="R36" s="214">
        <v>10</v>
      </c>
      <c r="S36" s="213"/>
      <c r="T36" s="215">
        <v>5</v>
      </c>
      <c r="U36" s="213">
        <v>55</v>
      </c>
      <c r="V36" s="213">
        <v>18.3</v>
      </c>
      <c r="W36" s="189"/>
    </row>
    <row r="37" spans="1:28" s="188" customFormat="1" ht="40.5" customHeight="1" x14ac:dyDescent="0.25">
      <c r="A37" s="194">
        <v>13</v>
      </c>
      <c r="B37" s="212" t="s">
        <v>169</v>
      </c>
      <c r="C37" s="213">
        <v>1567</v>
      </c>
      <c r="D37" s="213">
        <v>308</v>
      </c>
      <c r="E37" s="205">
        <f t="shared" si="9"/>
        <v>19.6553924696873</v>
      </c>
      <c r="F37" s="213">
        <v>16</v>
      </c>
      <c r="G37" s="205">
        <f t="shared" si="10"/>
        <v>5.1948051948051948</v>
      </c>
      <c r="H37" s="213">
        <v>20</v>
      </c>
      <c r="I37" s="205">
        <f t="shared" si="11"/>
        <v>6.4935064935064934</v>
      </c>
      <c r="J37" s="213">
        <v>272</v>
      </c>
      <c r="K37" s="205">
        <f t="shared" si="12"/>
        <v>88.311688311688314</v>
      </c>
      <c r="L37" s="213">
        <v>270</v>
      </c>
      <c r="M37" s="205">
        <f t="shared" si="13"/>
        <v>99.264705882352942</v>
      </c>
      <c r="N37" s="209">
        <f t="shared" si="15"/>
        <v>306</v>
      </c>
      <c r="O37" s="205">
        <f t="shared" si="14"/>
        <v>99.350649350649348</v>
      </c>
      <c r="P37" s="214">
        <v>275</v>
      </c>
      <c r="Q37" s="214">
        <v>200</v>
      </c>
      <c r="R37" s="214">
        <v>15</v>
      </c>
      <c r="S37" s="213"/>
      <c r="T37" s="215">
        <v>5.7</v>
      </c>
      <c r="U37" s="213">
        <v>18</v>
      </c>
      <c r="V37" s="213">
        <v>18.3</v>
      </c>
      <c r="W37" s="189"/>
    </row>
    <row r="38" spans="1:28" s="188" customFormat="1" ht="40.5" customHeight="1" x14ac:dyDescent="0.25">
      <c r="A38" s="194">
        <v>14</v>
      </c>
      <c r="B38" s="212" t="s">
        <v>170</v>
      </c>
      <c r="C38" s="213">
        <v>1120</v>
      </c>
      <c r="D38" s="213">
        <v>234</v>
      </c>
      <c r="E38" s="205">
        <f t="shared" si="9"/>
        <v>20.892857142857142</v>
      </c>
      <c r="F38" s="213">
        <v>7</v>
      </c>
      <c r="G38" s="205">
        <f t="shared" si="10"/>
        <v>2.9914529914529915</v>
      </c>
      <c r="H38" s="213">
        <v>6</v>
      </c>
      <c r="I38" s="205">
        <f t="shared" si="11"/>
        <v>2.5641025641025643</v>
      </c>
      <c r="J38" s="213">
        <v>221</v>
      </c>
      <c r="K38" s="205">
        <f t="shared" si="12"/>
        <v>94.444444444444443</v>
      </c>
      <c r="L38" s="213">
        <v>191</v>
      </c>
      <c r="M38" s="205">
        <f t="shared" si="13"/>
        <v>86.425339366515843</v>
      </c>
      <c r="N38" s="209">
        <f t="shared" si="15"/>
        <v>204</v>
      </c>
      <c r="O38" s="205">
        <f t="shared" si="14"/>
        <v>87.179487179487182</v>
      </c>
      <c r="P38" s="214">
        <v>423</v>
      </c>
      <c r="Q38" s="214">
        <v>0</v>
      </c>
      <c r="R38" s="214">
        <v>60</v>
      </c>
      <c r="S38" s="213"/>
      <c r="T38" s="215">
        <v>5.8</v>
      </c>
      <c r="U38" s="213">
        <v>48</v>
      </c>
      <c r="V38" s="213">
        <v>8.5</v>
      </c>
      <c r="W38" s="189"/>
      <c r="AB38" s="188" t="s">
        <v>67</v>
      </c>
    </row>
    <row r="39" spans="1:28" s="188" customFormat="1" ht="33.75" customHeight="1" x14ac:dyDescent="0.25">
      <c r="A39" s="194">
        <v>15</v>
      </c>
      <c r="B39" s="212" t="s">
        <v>171</v>
      </c>
      <c r="C39" s="213">
        <v>1438</v>
      </c>
      <c r="D39" s="213">
        <v>639</v>
      </c>
      <c r="E39" s="205">
        <f t="shared" si="9"/>
        <v>44.436717663421419</v>
      </c>
      <c r="F39" s="213">
        <v>48</v>
      </c>
      <c r="G39" s="205">
        <f t="shared" si="10"/>
        <v>7.511737089201878</v>
      </c>
      <c r="H39" s="213">
        <v>176</v>
      </c>
      <c r="I39" s="205">
        <f t="shared" si="11"/>
        <v>27.543035993740219</v>
      </c>
      <c r="J39" s="213">
        <v>415</v>
      </c>
      <c r="K39" s="205">
        <f t="shared" si="12"/>
        <v>64.945226917057909</v>
      </c>
      <c r="L39" s="213">
        <v>344</v>
      </c>
      <c r="M39" s="205">
        <f t="shared" si="13"/>
        <v>82.891566265060234</v>
      </c>
      <c r="N39" s="209">
        <f t="shared" si="15"/>
        <v>568</v>
      </c>
      <c r="O39" s="205">
        <f t="shared" si="14"/>
        <v>88.888888888888886</v>
      </c>
      <c r="P39" s="214">
        <v>256</v>
      </c>
      <c r="Q39" s="214">
        <v>13</v>
      </c>
      <c r="R39" s="214">
        <v>0</v>
      </c>
      <c r="S39" s="215">
        <v>2.2999999999999998</v>
      </c>
      <c r="T39" s="215">
        <v>6.5</v>
      </c>
      <c r="U39" s="213">
        <v>71</v>
      </c>
      <c r="V39" s="213">
        <v>13.7</v>
      </c>
      <c r="W39" s="189"/>
    </row>
    <row r="40" spans="1:28" s="188" customFormat="1" ht="31.5" customHeight="1" x14ac:dyDescent="0.25">
      <c r="A40" s="194">
        <v>16</v>
      </c>
      <c r="B40" s="212" t="s">
        <v>172</v>
      </c>
      <c r="C40" s="213">
        <v>2792</v>
      </c>
      <c r="D40" s="213">
        <v>611</v>
      </c>
      <c r="E40" s="205">
        <f t="shared" si="9"/>
        <v>21.883954154727792</v>
      </c>
      <c r="F40" s="213">
        <v>38</v>
      </c>
      <c r="G40" s="205">
        <f t="shared" si="10"/>
        <v>6.2193126022913257</v>
      </c>
      <c r="H40" s="213">
        <v>172</v>
      </c>
      <c r="I40" s="205">
        <f t="shared" si="11"/>
        <v>28.150572831423894</v>
      </c>
      <c r="J40" s="213">
        <v>401</v>
      </c>
      <c r="K40" s="205">
        <f t="shared" si="12"/>
        <v>65.630114566284774</v>
      </c>
      <c r="L40" s="213">
        <v>342</v>
      </c>
      <c r="M40" s="205">
        <f t="shared" si="13"/>
        <v>85.286783042394021</v>
      </c>
      <c r="N40" s="209">
        <f t="shared" si="15"/>
        <v>552</v>
      </c>
      <c r="O40" s="205">
        <f t="shared" si="14"/>
        <v>90.343698854337148</v>
      </c>
      <c r="P40" s="214">
        <v>256</v>
      </c>
      <c r="Q40" s="214">
        <v>0</v>
      </c>
      <c r="R40" s="214">
        <v>19</v>
      </c>
      <c r="S40" s="215">
        <v>4.9000000000000004</v>
      </c>
      <c r="T40" s="215">
        <v>6.6</v>
      </c>
      <c r="U40" s="213">
        <v>42</v>
      </c>
      <c r="V40" s="213">
        <v>10.9</v>
      </c>
      <c r="W40" s="189"/>
    </row>
    <row r="41" spans="1:28" s="188" customFormat="1" ht="37.5" customHeight="1" x14ac:dyDescent="0.25">
      <c r="A41" s="194">
        <v>17</v>
      </c>
      <c r="B41" s="212" t="s">
        <v>173</v>
      </c>
      <c r="C41" s="213">
        <v>2086</v>
      </c>
      <c r="D41" s="213">
        <v>414</v>
      </c>
      <c r="E41" s="205">
        <f t="shared" si="9"/>
        <v>19.846596356663472</v>
      </c>
      <c r="F41" s="213">
        <v>18</v>
      </c>
      <c r="G41" s="205">
        <f t="shared" si="10"/>
        <v>4.3478260869565215</v>
      </c>
      <c r="H41" s="213">
        <v>17</v>
      </c>
      <c r="I41" s="205">
        <f t="shared" si="11"/>
        <v>4.1062801932367146</v>
      </c>
      <c r="J41" s="213">
        <v>379</v>
      </c>
      <c r="K41" s="205">
        <f t="shared" si="12"/>
        <v>91.54589371980677</v>
      </c>
      <c r="L41" s="213">
        <v>344</v>
      </c>
      <c r="M41" s="205">
        <f t="shared" si="13"/>
        <v>90.765171503957788</v>
      </c>
      <c r="N41" s="209">
        <f t="shared" si="15"/>
        <v>379</v>
      </c>
      <c r="O41" s="205">
        <f t="shared" si="14"/>
        <v>91.54589371980677</v>
      </c>
      <c r="P41" s="214">
        <v>510</v>
      </c>
      <c r="Q41" s="214">
        <v>3</v>
      </c>
      <c r="R41" s="214">
        <v>0</v>
      </c>
      <c r="S41" s="213">
        <v>4.5</v>
      </c>
      <c r="T41" s="213">
        <v>4.8</v>
      </c>
      <c r="U41" s="213">
        <v>52</v>
      </c>
      <c r="V41" s="213">
        <v>11.1</v>
      </c>
      <c r="W41" s="189"/>
    </row>
    <row r="42" spans="1:28" s="188" customFormat="1" ht="31.5" customHeight="1" x14ac:dyDescent="0.25">
      <c r="A42" s="194">
        <v>18</v>
      </c>
      <c r="B42" s="212" t="s">
        <v>205</v>
      </c>
      <c r="C42" s="213">
        <v>1032</v>
      </c>
      <c r="D42" s="213">
        <v>469</v>
      </c>
      <c r="E42" s="205">
        <f t="shared" si="9"/>
        <v>45.445736434108525</v>
      </c>
      <c r="F42" s="213">
        <v>47</v>
      </c>
      <c r="G42" s="205">
        <f t="shared" si="10"/>
        <v>10.021321961620469</v>
      </c>
      <c r="H42" s="213">
        <v>143</v>
      </c>
      <c r="I42" s="205">
        <f t="shared" si="11"/>
        <v>30.49040511727079</v>
      </c>
      <c r="J42" s="213">
        <v>279</v>
      </c>
      <c r="K42" s="205">
        <f t="shared" si="12"/>
        <v>59.488272921108745</v>
      </c>
      <c r="L42" s="213">
        <v>258</v>
      </c>
      <c r="M42" s="205">
        <f t="shared" si="13"/>
        <v>92.473118279569889</v>
      </c>
      <c r="N42" s="209">
        <f t="shared" si="15"/>
        <v>448</v>
      </c>
      <c r="O42" s="205">
        <f t="shared" si="14"/>
        <v>95.522388059701498</v>
      </c>
      <c r="P42" s="214">
        <v>355</v>
      </c>
      <c r="Q42" s="214">
        <v>0</v>
      </c>
      <c r="R42" s="214">
        <v>0</v>
      </c>
      <c r="S42" s="213"/>
      <c r="T42" s="213"/>
      <c r="U42" s="213">
        <v>35</v>
      </c>
      <c r="V42" s="213">
        <v>12.7</v>
      </c>
      <c r="W42" s="189"/>
    </row>
    <row r="43" spans="1:28" s="188" customFormat="1" ht="33" customHeight="1" x14ac:dyDescent="0.25">
      <c r="A43" s="194">
        <v>19</v>
      </c>
      <c r="B43" s="212" t="s">
        <v>174</v>
      </c>
      <c r="C43" s="213">
        <v>2453</v>
      </c>
      <c r="D43" s="213">
        <v>605</v>
      </c>
      <c r="E43" s="205">
        <f t="shared" si="9"/>
        <v>24.663677130044842</v>
      </c>
      <c r="F43" s="213">
        <v>39</v>
      </c>
      <c r="G43" s="205">
        <f t="shared" si="10"/>
        <v>6.446280991735537</v>
      </c>
      <c r="H43" s="213">
        <v>149</v>
      </c>
      <c r="I43" s="205">
        <f t="shared" si="11"/>
        <v>24.628099173553718</v>
      </c>
      <c r="J43" s="213">
        <v>417</v>
      </c>
      <c r="K43" s="205">
        <f t="shared" si="12"/>
        <v>68.925619834710744</v>
      </c>
      <c r="L43" s="213">
        <v>208</v>
      </c>
      <c r="M43" s="205">
        <f t="shared" si="13"/>
        <v>49.880095923261393</v>
      </c>
      <c r="N43" s="209">
        <f t="shared" si="15"/>
        <v>396</v>
      </c>
      <c r="O43" s="205">
        <f t="shared" si="14"/>
        <v>65.454545454545453</v>
      </c>
      <c r="P43" s="214">
        <v>748</v>
      </c>
      <c r="Q43" s="214">
        <v>2</v>
      </c>
      <c r="R43" s="214">
        <v>0</v>
      </c>
      <c r="S43" s="213">
        <v>5.2</v>
      </c>
      <c r="T43" s="213"/>
      <c r="U43" s="213">
        <v>71</v>
      </c>
      <c r="V43" s="213">
        <v>15.1</v>
      </c>
      <c r="W43" s="189"/>
    </row>
    <row r="44" spans="1:28" s="188" customFormat="1" ht="31.5" customHeight="1" x14ac:dyDescent="0.25">
      <c r="A44" s="194">
        <v>20</v>
      </c>
      <c r="B44" s="212" t="s">
        <v>175</v>
      </c>
      <c r="C44" s="213">
        <v>2519</v>
      </c>
      <c r="D44" s="213">
        <v>666</v>
      </c>
      <c r="E44" s="205">
        <f t="shared" si="9"/>
        <v>26.439063120285827</v>
      </c>
      <c r="F44" s="213">
        <v>40</v>
      </c>
      <c r="G44" s="205">
        <f t="shared" si="10"/>
        <v>6.0060060060060056</v>
      </c>
      <c r="H44" s="213">
        <v>65</v>
      </c>
      <c r="I44" s="205">
        <f t="shared" si="11"/>
        <v>9.7597597597597598</v>
      </c>
      <c r="J44" s="213">
        <v>561</v>
      </c>
      <c r="K44" s="205">
        <f t="shared" si="12"/>
        <v>84.234234234234236</v>
      </c>
      <c r="L44" s="213">
        <v>518</v>
      </c>
      <c r="M44" s="205">
        <f t="shared" si="13"/>
        <v>92.335115864527623</v>
      </c>
      <c r="N44" s="209">
        <f t="shared" si="15"/>
        <v>623</v>
      </c>
      <c r="O44" s="205">
        <f t="shared" si="14"/>
        <v>93.543543543543549</v>
      </c>
      <c r="P44" s="214">
        <v>783</v>
      </c>
      <c r="Q44" s="214">
        <v>29</v>
      </c>
      <c r="R44" s="214">
        <v>13</v>
      </c>
      <c r="S44" s="213">
        <v>2.8</v>
      </c>
      <c r="T44" s="213">
        <v>5.8</v>
      </c>
      <c r="U44" s="213">
        <v>50</v>
      </c>
      <c r="V44" s="215">
        <v>19.8</v>
      </c>
      <c r="W44" s="189"/>
    </row>
    <row r="45" spans="1:28" s="188" customFormat="1" ht="22.5" customHeight="1" x14ac:dyDescent="0.25">
      <c r="A45" s="194">
        <v>21</v>
      </c>
      <c r="B45" s="212" t="s">
        <v>176</v>
      </c>
      <c r="C45" s="213">
        <v>1447</v>
      </c>
      <c r="D45" s="213">
        <v>591</v>
      </c>
      <c r="E45" s="205">
        <f>D45*100/C45</f>
        <v>40.843123704215621</v>
      </c>
      <c r="F45" s="213">
        <v>53</v>
      </c>
      <c r="G45" s="205">
        <f t="shared" si="10"/>
        <v>8.9678510998307956</v>
      </c>
      <c r="H45" s="213">
        <v>168</v>
      </c>
      <c r="I45" s="205">
        <f t="shared" si="11"/>
        <v>28.426395939086294</v>
      </c>
      <c r="J45" s="213">
        <v>370</v>
      </c>
      <c r="K45" s="205">
        <f t="shared" si="12"/>
        <v>62.605752961082914</v>
      </c>
      <c r="L45" s="213">
        <v>340</v>
      </c>
      <c r="M45" s="205">
        <f t="shared" si="13"/>
        <v>91.891891891891888</v>
      </c>
      <c r="N45" s="209">
        <f t="shared" si="15"/>
        <v>561</v>
      </c>
      <c r="O45" s="205">
        <f t="shared" si="14"/>
        <v>94.923857868020306</v>
      </c>
      <c r="P45" s="214">
        <v>905</v>
      </c>
      <c r="Q45" s="214">
        <v>665</v>
      </c>
      <c r="R45" s="214">
        <v>4</v>
      </c>
      <c r="S45" s="213">
        <v>3.7</v>
      </c>
      <c r="T45" s="213">
        <v>6</v>
      </c>
      <c r="U45" s="213">
        <v>65</v>
      </c>
      <c r="V45" s="213">
        <v>15.2</v>
      </c>
      <c r="W45" s="189"/>
    </row>
    <row r="46" spans="1:28" s="188" customFormat="1" ht="31.5" customHeight="1" x14ac:dyDescent="0.25">
      <c r="A46" s="194">
        <v>22</v>
      </c>
      <c r="B46" s="212" t="s">
        <v>177</v>
      </c>
      <c r="C46" s="213">
        <v>1314</v>
      </c>
      <c r="D46" s="213">
        <v>372</v>
      </c>
      <c r="E46" s="205">
        <f t="shared" ref="E46:E48" si="16">D46*100/C46</f>
        <v>28.310502283105023</v>
      </c>
      <c r="F46" s="213">
        <v>55</v>
      </c>
      <c r="G46" s="205">
        <f t="shared" si="10"/>
        <v>14.78494623655914</v>
      </c>
      <c r="H46" s="213">
        <v>108</v>
      </c>
      <c r="I46" s="205">
        <f t="shared" si="11"/>
        <v>29.032258064516128</v>
      </c>
      <c r="J46" s="213">
        <v>209</v>
      </c>
      <c r="K46" s="205">
        <f t="shared" si="12"/>
        <v>56.182795698924728</v>
      </c>
      <c r="L46" s="213">
        <v>127</v>
      </c>
      <c r="M46" s="205">
        <f t="shared" si="13"/>
        <v>60.76555023923445</v>
      </c>
      <c r="N46" s="209">
        <f t="shared" si="15"/>
        <v>290</v>
      </c>
      <c r="O46" s="205">
        <f t="shared" si="14"/>
        <v>77.956989247311824</v>
      </c>
      <c r="P46" s="214">
        <v>536</v>
      </c>
      <c r="Q46" s="214">
        <v>2</v>
      </c>
      <c r="R46" s="214">
        <v>0</v>
      </c>
      <c r="S46" s="213"/>
      <c r="T46" s="213"/>
      <c r="U46" s="213">
        <v>53</v>
      </c>
      <c r="V46" s="213">
        <v>11.2</v>
      </c>
      <c r="W46" s="189"/>
    </row>
    <row r="47" spans="1:28" s="188" customFormat="1" ht="28.5" customHeight="1" x14ac:dyDescent="0.25">
      <c r="A47" s="194">
        <v>23</v>
      </c>
      <c r="B47" s="212" t="s">
        <v>178</v>
      </c>
      <c r="C47" s="213">
        <v>937</v>
      </c>
      <c r="D47" s="213">
        <v>510</v>
      </c>
      <c r="E47" s="205">
        <f t="shared" si="16"/>
        <v>54.429028815368198</v>
      </c>
      <c r="F47" s="213">
        <v>59</v>
      </c>
      <c r="G47" s="205">
        <f t="shared" si="10"/>
        <v>11.568627450980392</v>
      </c>
      <c r="H47" s="213">
        <v>207</v>
      </c>
      <c r="I47" s="205">
        <f t="shared" si="11"/>
        <v>40.588235294117645</v>
      </c>
      <c r="J47" s="213">
        <v>244</v>
      </c>
      <c r="K47" s="205">
        <f t="shared" si="12"/>
        <v>47.843137254901961</v>
      </c>
      <c r="L47" s="213">
        <v>220</v>
      </c>
      <c r="M47" s="205">
        <f t="shared" si="13"/>
        <v>90.163934426229503</v>
      </c>
      <c r="N47" s="209">
        <f t="shared" si="15"/>
        <v>486</v>
      </c>
      <c r="O47" s="205">
        <f t="shared" si="14"/>
        <v>95.294117647058826</v>
      </c>
      <c r="P47" s="214">
        <v>465</v>
      </c>
      <c r="Q47" s="214">
        <v>0</v>
      </c>
      <c r="R47" s="214">
        <v>0</v>
      </c>
      <c r="S47" s="213">
        <v>3.5</v>
      </c>
      <c r="T47" s="213">
        <v>4.8</v>
      </c>
      <c r="U47" s="213">
        <v>55</v>
      </c>
      <c r="V47" s="213">
        <v>12.4</v>
      </c>
      <c r="W47" s="189"/>
    </row>
    <row r="48" spans="1:28" s="188" customFormat="1" ht="22.5" customHeight="1" x14ac:dyDescent="0.25">
      <c r="A48" s="194">
        <v>24</v>
      </c>
      <c r="B48" s="212" t="s">
        <v>179</v>
      </c>
      <c r="C48" s="213">
        <v>1095</v>
      </c>
      <c r="D48" s="213">
        <v>333</v>
      </c>
      <c r="E48" s="205">
        <f t="shared" si="16"/>
        <v>30.410958904109588</v>
      </c>
      <c r="F48" s="213">
        <v>26</v>
      </c>
      <c r="G48" s="205">
        <f t="shared" si="10"/>
        <v>7.8078078078078077</v>
      </c>
      <c r="H48" s="213">
        <v>43</v>
      </c>
      <c r="I48" s="205">
        <f t="shared" si="11"/>
        <v>12.912912912912914</v>
      </c>
      <c r="J48" s="213">
        <v>264</v>
      </c>
      <c r="K48" s="205">
        <f t="shared" si="12"/>
        <v>79.27927927927928</v>
      </c>
      <c r="L48" s="213">
        <v>241</v>
      </c>
      <c r="M48" s="205">
        <f t="shared" si="13"/>
        <v>91.287878787878782</v>
      </c>
      <c r="N48" s="209">
        <f t="shared" si="15"/>
        <v>310</v>
      </c>
      <c r="O48" s="205">
        <f t="shared" si="14"/>
        <v>93.093093093093088</v>
      </c>
      <c r="P48" s="214">
        <v>269</v>
      </c>
      <c r="Q48" s="214">
        <v>0</v>
      </c>
      <c r="R48" s="214">
        <v>82</v>
      </c>
      <c r="S48" s="215">
        <v>4.4000000000000004</v>
      </c>
      <c r="T48" s="213">
        <v>6</v>
      </c>
      <c r="U48" s="213">
        <v>61</v>
      </c>
      <c r="V48" s="213">
        <v>11.8</v>
      </c>
      <c r="W48" s="189"/>
    </row>
    <row r="49" spans="1:23" s="188" customFormat="1" ht="32.25" customHeight="1" x14ac:dyDescent="0.25">
      <c r="A49" s="194">
        <v>25</v>
      </c>
      <c r="B49" s="212" t="s">
        <v>180</v>
      </c>
      <c r="C49" s="213">
        <v>1346</v>
      </c>
      <c r="D49" s="213">
        <v>330</v>
      </c>
      <c r="E49" s="205">
        <f t="shared" si="9"/>
        <v>24.517087667161963</v>
      </c>
      <c r="F49" s="213">
        <v>49</v>
      </c>
      <c r="G49" s="205">
        <f t="shared" si="10"/>
        <v>14.848484848484848</v>
      </c>
      <c r="H49" s="213">
        <v>84</v>
      </c>
      <c r="I49" s="205">
        <f t="shared" si="11"/>
        <v>25.454545454545453</v>
      </c>
      <c r="J49" s="213">
        <v>197</v>
      </c>
      <c r="K49" s="205">
        <f t="shared" si="12"/>
        <v>59.696969696969695</v>
      </c>
      <c r="L49" s="213">
        <v>177</v>
      </c>
      <c r="M49" s="205">
        <f t="shared" si="13"/>
        <v>89.847715736040612</v>
      </c>
      <c r="N49" s="209">
        <f t="shared" si="15"/>
        <v>310</v>
      </c>
      <c r="O49" s="205">
        <f t="shared" si="14"/>
        <v>93.939393939393938</v>
      </c>
      <c r="P49" s="214">
        <v>387</v>
      </c>
      <c r="Q49" s="214">
        <v>1</v>
      </c>
      <c r="R49" s="214">
        <v>2</v>
      </c>
      <c r="S49" s="213"/>
      <c r="T49" s="213"/>
      <c r="U49" s="213">
        <v>39</v>
      </c>
      <c r="V49" s="213">
        <v>11.4</v>
      </c>
      <c r="W49" s="189"/>
    </row>
    <row r="50" spans="1:23" s="188" customFormat="1" ht="38.25" customHeight="1" x14ac:dyDescent="0.25">
      <c r="A50" s="194">
        <v>26</v>
      </c>
      <c r="B50" s="212" t="s">
        <v>181</v>
      </c>
      <c r="C50" s="213">
        <v>1058</v>
      </c>
      <c r="D50" s="213">
        <v>413</v>
      </c>
      <c r="E50" s="205">
        <f t="shared" si="9"/>
        <v>39.035916824196597</v>
      </c>
      <c r="F50" s="213">
        <v>46</v>
      </c>
      <c r="G50" s="205">
        <f t="shared" si="10"/>
        <v>11.138014527845037</v>
      </c>
      <c r="H50" s="213">
        <v>91</v>
      </c>
      <c r="I50" s="205">
        <f t="shared" si="11"/>
        <v>22.033898305084747</v>
      </c>
      <c r="J50" s="213">
        <v>276</v>
      </c>
      <c r="K50" s="205">
        <f t="shared" si="12"/>
        <v>66.828087167070223</v>
      </c>
      <c r="L50" s="213">
        <v>230</v>
      </c>
      <c r="M50" s="205">
        <f t="shared" si="13"/>
        <v>83.333333333333329</v>
      </c>
      <c r="N50" s="209">
        <f t="shared" si="15"/>
        <v>367</v>
      </c>
      <c r="O50" s="205">
        <f t="shared" si="14"/>
        <v>88.86198547215497</v>
      </c>
      <c r="P50" s="214">
        <v>564</v>
      </c>
      <c r="Q50" s="214">
        <v>12</v>
      </c>
      <c r="R50" s="214">
        <v>133</v>
      </c>
      <c r="S50" s="213"/>
      <c r="T50" s="215">
        <v>4.9000000000000004</v>
      </c>
      <c r="U50" s="213">
        <v>53</v>
      </c>
      <c r="V50" s="215">
        <v>14.1</v>
      </c>
      <c r="W50" s="189"/>
    </row>
    <row r="51" spans="1:23" s="188" customFormat="1" ht="35.25" customHeight="1" x14ac:dyDescent="0.25">
      <c r="A51" s="194">
        <v>27</v>
      </c>
      <c r="B51" s="50" t="s">
        <v>182</v>
      </c>
      <c r="C51" s="150">
        <v>1107</v>
      </c>
      <c r="D51" s="216"/>
      <c r="E51" s="205"/>
      <c r="F51" s="216"/>
      <c r="G51" s="205"/>
      <c r="H51" s="216"/>
      <c r="I51" s="205"/>
      <c r="J51" s="216"/>
      <c r="K51" s="205"/>
      <c r="L51" s="216"/>
      <c r="M51" s="205"/>
      <c r="N51" s="209">
        <f t="shared" si="15"/>
        <v>0</v>
      </c>
      <c r="O51" s="205"/>
      <c r="P51" s="151"/>
      <c r="Q51" s="151"/>
      <c r="R51" s="151"/>
      <c r="S51" s="150"/>
      <c r="T51" s="150"/>
      <c r="U51" s="150"/>
      <c r="V51" s="150"/>
      <c r="W51" s="189"/>
    </row>
    <row r="52" spans="1:23" x14ac:dyDescent="0.25">
      <c r="A52" s="79"/>
      <c r="B52" s="50"/>
      <c r="C52" s="76"/>
      <c r="D52" s="128"/>
      <c r="E52" s="127"/>
      <c r="F52" s="37"/>
      <c r="G52" s="127"/>
      <c r="H52" s="37"/>
      <c r="I52" s="127"/>
      <c r="J52" s="37"/>
      <c r="K52" s="127"/>
      <c r="L52" s="37"/>
      <c r="M52" s="127"/>
      <c r="N52" s="37"/>
      <c r="O52" s="127"/>
      <c r="P52" s="109"/>
      <c r="Q52" s="109"/>
      <c r="R52" s="77"/>
      <c r="S52" s="100"/>
      <c r="T52" s="100"/>
      <c r="U52" s="100"/>
      <c r="V52" s="100"/>
      <c r="W52" s="75"/>
    </row>
    <row r="53" spans="1:23" x14ac:dyDescent="0.25">
      <c r="A53" s="49"/>
      <c r="B53" s="22" t="s">
        <v>65</v>
      </c>
      <c r="C53" s="114">
        <f>SUM(C25:C51)</f>
        <v>42293</v>
      </c>
      <c r="D53" s="114">
        <f t="shared" ref="D53:N53" si="17">SUM(D25:D51)</f>
        <v>11727</v>
      </c>
      <c r="E53" s="140">
        <f t="shared" si="0"/>
        <v>27.727992812049276</v>
      </c>
      <c r="F53" s="114">
        <f t="shared" si="17"/>
        <v>975</v>
      </c>
      <c r="G53" s="140">
        <f t="shared" si="1"/>
        <v>8.3141468406242005</v>
      </c>
      <c r="H53" s="114">
        <f t="shared" si="17"/>
        <v>2680</v>
      </c>
      <c r="I53" s="140">
        <f t="shared" si="2"/>
        <v>22.853244649100368</v>
      </c>
      <c r="J53" s="114">
        <f t="shared" si="17"/>
        <v>8072</v>
      </c>
      <c r="K53" s="140">
        <f t="shared" si="3"/>
        <v>68.832608510275435</v>
      </c>
      <c r="L53" s="114">
        <f t="shared" si="17"/>
        <v>6754</v>
      </c>
      <c r="M53" s="140">
        <f t="shared" si="4"/>
        <v>83.671952428146682</v>
      </c>
      <c r="N53" s="114">
        <f t="shared" si="17"/>
        <v>10409</v>
      </c>
      <c r="O53" s="140">
        <f t="shared" si="5"/>
        <v>88.76097893749467</v>
      </c>
      <c r="P53" s="193">
        <v>12329</v>
      </c>
      <c r="Q53" s="193">
        <v>2887</v>
      </c>
      <c r="R53" s="193">
        <f t="shared" ref="R53" si="18">SUM(R26:R52)</f>
        <v>376</v>
      </c>
      <c r="S53" s="217">
        <v>3.9</v>
      </c>
      <c r="T53" s="217">
        <v>5.6</v>
      </c>
      <c r="U53" s="162">
        <v>1281</v>
      </c>
      <c r="V53" s="217">
        <v>13.2</v>
      </c>
      <c r="W53" s="191">
        <f t="shared" ref="W53" si="19">SUM(W26:W52)</f>
        <v>0</v>
      </c>
    </row>
    <row r="54" spans="1:23" x14ac:dyDescent="0.25">
      <c r="A54" s="48"/>
      <c r="B54" s="25"/>
      <c r="C54" s="115"/>
      <c r="D54" s="128">
        <f>F53+H53+J53</f>
        <v>11727</v>
      </c>
      <c r="E54" s="127"/>
      <c r="F54" s="116"/>
      <c r="G54" s="127"/>
      <c r="H54" s="116"/>
      <c r="I54" s="127"/>
      <c r="J54" s="116"/>
      <c r="K54" s="127"/>
      <c r="L54" s="116"/>
      <c r="M54" s="127"/>
      <c r="N54" s="116"/>
      <c r="O54" s="127"/>
      <c r="P54" s="116"/>
      <c r="Q54" s="115"/>
      <c r="R54" s="115"/>
      <c r="S54" s="117"/>
      <c r="T54" s="117"/>
      <c r="U54" s="117"/>
      <c r="V54" s="117"/>
      <c r="W54" s="115"/>
    </row>
    <row r="55" spans="1:23" x14ac:dyDescent="0.25">
      <c r="A55" s="48"/>
      <c r="B55" s="25" t="s">
        <v>69</v>
      </c>
      <c r="C55" s="26"/>
      <c r="D55" s="128"/>
      <c r="E55" s="127"/>
      <c r="F55" s="30"/>
      <c r="G55" s="127"/>
      <c r="H55" s="30"/>
      <c r="I55" s="127"/>
      <c r="J55" s="30"/>
      <c r="K55" s="127"/>
      <c r="L55" s="30"/>
      <c r="M55" s="127"/>
      <c r="N55" s="30"/>
      <c r="O55" s="127"/>
      <c r="P55" s="30"/>
      <c r="Q55" s="26"/>
      <c r="R55" s="26"/>
      <c r="S55" s="113"/>
      <c r="T55" s="113"/>
      <c r="U55" s="113"/>
      <c r="V55" s="113"/>
      <c r="W55" s="26"/>
    </row>
    <row r="56" spans="1:23" s="252" customFormat="1" x14ac:dyDescent="0.25">
      <c r="A56" s="258">
        <v>1</v>
      </c>
      <c r="B56" s="262" t="s">
        <v>124</v>
      </c>
      <c r="C56" s="26">
        <v>735</v>
      </c>
      <c r="D56" s="26">
        <v>605</v>
      </c>
      <c r="E56" s="223">
        <f t="shared" ref="E56:E70" si="20">D56*100/C56</f>
        <v>82.312925170068027</v>
      </c>
      <c r="F56" s="26">
        <v>62</v>
      </c>
      <c r="G56" s="223">
        <f t="shared" ref="G56:G68" si="21">F56*100/D56</f>
        <v>10.24793388429752</v>
      </c>
      <c r="H56" s="26">
        <v>227</v>
      </c>
      <c r="I56" s="223">
        <f t="shared" ref="I56:I68" si="22">H56*100/D56</f>
        <v>37.52066115702479</v>
      </c>
      <c r="J56" s="26">
        <v>316</v>
      </c>
      <c r="K56" s="223">
        <f t="shared" ref="K56:K68" si="23">J56*100/D56</f>
        <v>52.231404958677686</v>
      </c>
      <c r="L56" s="26">
        <v>316</v>
      </c>
      <c r="M56" s="223">
        <f t="shared" ref="M56:M68" si="24">L56*100/J56</f>
        <v>100</v>
      </c>
      <c r="N56" s="26">
        <f>L56+H56+F56</f>
        <v>605</v>
      </c>
      <c r="O56" s="223">
        <f t="shared" ref="O56:O68" si="25">N56*100/D56</f>
        <v>100</v>
      </c>
      <c r="P56" s="26">
        <v>867</v>
      </c>
      <c r="Q56" s="26">
        <v>15</v>
      </c>
      <c r="R56" s="26">
        <v>10</v>
      </c>
      <c r="S56" s="222">
        <v>2.25</v>
      </c>
      <c r="T56" s="222">
        <v>2.87</v>
      </c>
      <c r="U56" s="222">
        <v>73.5</v>
      </c>
      <c r="V56" s="222">
        <v>11.6</v>
      </c>
      <c r="W56" s="26">
        <v>0</v>
      </c>
    </row>
    <row r="57" spans="1:23" s="252" customFormat="1" x14ac:dyDescent="0.25">
      <c r="A57" s="258">
        <v>2</v>
      </c>
      <c r="B57" s="274" t="s">
        <v>125</v>
      </c>
      <c r="C57" s="266">
        <v>1039</v>
      </c>
      <c r="D57" s="266">
        <v>582</v>
      </c>
      <c r="E57" s="223">
        <f t="shared" si="20"/>
        <v>56.015399422521654</v>
      </c>
      <c r="F57" s="266">
        <v>102</v>
      </c>
      <c r="G57" s="223">
        <f t="shared" si="21"/>
        <v>17.52577319587629</v>
      </c>
      <c r="H57" s="266">
        <v>236</v>
      </c>
      <c r="I57" s="223">
        <f t="shared" si="22"/>
        <v>40.549828178694156</v>
      </c>
      <c r="J57" s="266">
        <v>244</v>
      </c>
      <c r="K57" s="223">
        <f t="shared" si="23"/>
        <v>41.924398625429554</v>
      </c>
      <c r="L57" s="266">
        <v>183</v>
      </c>
      <c r="M57" s="223">
        <f t="shared" si="24"/>
        <v>75</v>
      </c>
      <c r="N57" s="26">
        <f t="shared" ref="N57:N69" si="26">L57+H57+F57</f>
        <v>521</v>
      </c>
      <c r="O57" s="223">
        <f t="shared" si="25"/>
        <v>89.518900343642613</v>
      </c>
      <c r="P57" s="266">
        <v>458</v>
      </c>
      <c r="Q57" s="266">
        <v>355</v>
      </c>
      <c r="R57" s="266">
        <v>45</v>
      </c>
      <c r="S57" s="224">
        <v>0</v>
      </c>
      <c r="T57" s="221">
        <v>1.96</v>
      </c>
      <c r="U57" s="221">
        <v>69</v>
      </c>
      <c r="V57" s="221">
        <v>9.5</v>
      </c>
      <c r="W57" s="26">
        <v>0</v>
      </c>
    </row>
    <row r="58" spans="1:23" s="252" customFormat="1" x14ac:dyDescent="0.25">
      <c r="A58" s="258">
        <v>3</v>
      </c>
      <c r="B58" s="274" t="s">
        <v>126</v>
      </c>
      <c r="C58" s="266">
        <v>1534</v>
      </c>
      <c r="D58" s="266">
        <v>743</v>
      </c>
      <c r="E58" s="223">
        <f t="shared" si="20"/>
        <v>48.435462842242501</v>
      </c>
      <c r="F58" s="266">
        <v>98</v>
      </c>
      <c r="G58" s="223">
        <f t="shared" si="21"/>
        <v>13.189771197846568</v>
      </c>
      <c r="H58" s="266">
        <v>263</v>
      </c>
      <c r="I58" s="223">
        <f t="shared" si="22"/>
        <v>35.397039030955582</v>
      </c>
      <c r="J58" s="275">
        <v>382</v>
      </c>
      <c r="K58" s="223">
        <f t="shared" si="23"/>
        <v>51.41318977119785</v>
      </c>
      <c r="L58" s="266">
        <v>351</v>
      </c>
      <c r="M58" s="223">
        <f t="shared" si="24"/>
        <v>91.8848167539267</v>
      </c>
      <c r="N58" s="26">
        <f t="shared" si="26"/>
        <v>712</v>
      </c>
      <c r="O58" s="223">
        <f t="shared" si="25"/>
        <v>95.827725437415879</v>
      </c>
      <c r="P58" s="266">
        <v>412</v>
      </c>
      <c r="Q58" s="266">
        <v>9</v>
      </c>
      <c r="R58" s="266">
        <v>68</v>
      </c>
      <c r="S58" s="224">
        <v>0.71</v>
      </c>
      <c r="T58" s="221">
        <v>1.86</v>
      </c>
      <c r="U58" s="221">
        <v>92</v>
      </c>
      <c r="V58" s="221">
        <v>9.3000000000000007</v>
      </c>
      <c r="W58" s="26">
        <v>0</v>
      </c>
    </row>
    <row r="59" spans="1:23" s="252" customFormat="1" x14ac:dyDescent="0.25">
      <c r="A59" s="258">
        <v>4</v>
      </c>
      <c r="B59" s="274" t="s">
        <v>127</v>
      </c>
      <c r="C59" s="266">
        <v>731</v>
      </c>
      <c r="D59" s="266">
        <v>225</v>
      </c>
      <c r="E59" s="223">
        <f t="shared" si="20"/>
        <v>30.779753761969904</v>
      </c>
      <c r="F59" s="266">
        <v>32</v>
      </c>
      <c r="G59" s="223">
        <f t="shared" si="21"/>
        <v>14.222222222222221</v>
      </c>
      <c r="H59" s="266">
        <v>123</v>
      </c>
      <c r="I59" s="223">
        <f t="shared" si="22"/>
        <v>54.666666666666664</v>
      </c>
      <c r="J59" s="266">
        <v>70</v>
      </c>
      <c r="K59" s="223">
        <f t="shared" si="23"/>
        <v>31.111111111111111</v>
      </c>
      <c r="L59" s="266">
        <v>10</v>
      </c>
      <c r="M59" s="223">
        <f t="shared" si="24"/>
        <v>14.285714285714286</v>
      </c>
      <c r="N59" s="26">
        <f t="shared" si="26"/>
        <v>165</v>
      </c>
      <c r="O59" s="223">
        <f t="shared" si="25"/>
        <v>73.333333333333329</v>
      </c>
      <c r="P59" s="266">
        <v>13</v>
      </c>
      <c r="Q59" s="266">
        <v>0</v>
      </c>
      <c r="R59" s="266">
        <v>3</v>
      </c>
      <c r="S59" s="224">
        <v>0</v>
      </c>
      <c r="T59" s="221">
        <v>3.78</v>
      </c>
      <c r="U59" s="221">
        <v>21</v>
      </c>
      <c r="V59" s="221">
        <v>11.6</v>
      </c>
      <c r="W59" s="26">
        <v>0</v>
      </c>
    </row>
    <row r="60" spans="1:23" s="252" customFormat="1" x14ac:dyDescent="0.25">
      <c r="A60" s="258">
        <v>5</v>
      </c>
      <c r="B60" s="274" t="s">
        <v>128</v>
      </c>
      <c r="C60" s="266">
        <v>1359</v>
      </c>
      <c r="D60" s="266">
        <v>0</v>
      </c>
      <c r="E60" s="223">
        <f t="shared" si="20"/>
        <v>0</v>
      </c>
      <c r="F60" s="266">
        <v>0</v>
      </c>
      <c r="G60" s="223">
        <v>0</v>
      </c>
      <c r="H60" s="266">
        <v>0</v>
      </c>
      <c r="I60" s="223">
        <v>0</v>
      </c>
      <c r="J60" s="266">
        <v>0</v>
      </c>
      <c r="K60" s="223">
        <v>0</v>
      </c>
      <c r="L60" s="266">
        <v>0</v>
      </c>
      <c r="M60" s="223">
        <v>0</v>
      </c>
      <c r="N60" s="26">
        <f t="shared" si="26"/>
        <v>0</v>
      </c>
      <c r="O60" s="223">
        <v>0</v>
      </c>
      <c r="P60" s="266">
        <v>0</v>
      </c>
      <c r="Q60" s="266">
        <v>0</v>
      </c>
      <c r="R60" s="266">
        <v>0</v>
      </c>
      <c r="S60" s="224">
        <v>0</v>
      </c>
      <c r="T60" s="221">
        <v>0</v>
      </c>
      <c r="U60" s="221">
        <v>0</v>
      </c>
      <c r="V60" s="221">
        <v>0</v>
      </c>
      <c r="W60" s="26">
        <v>0</v>
      </c>
    </row>
    <row r="61" spans="1:23" s="252" customFormat="1" x14ac:dyDescent="0.25">
      <c r="A61" s="258">
        <v>6</v>
      </c>
      <c r="B61" s="274" t="s">
        <v>129</v>
      </c>
      <c r="C61" s="266">
        <v>838</v>
      </c>
      <c r="D61" s="266">
        <v>625</v>
      </c>
      <c r="E61" s="223">
        <f t="shared" si="20"/>
        <v>74.582338902147967</v>
      </c>
      <c r="F61" s="266">
        <v>106</v>
      </c>
      <c r="G61" s="223">
        <f t="shared" si="21"/>
        <v>16.96</v>
      </c>
      <c r="H61" s="266">
        <v>212</v>
      </c>
      <c r="I61" s="223">
        <f t="shared" si="22"/>
        <v>33.92</v>
      </c>
      <c r="J61" s="266">
        <v>307</v>
      </c>
      <c r="K61" s="223">
        <f t="shared" si="23"/>
        <v>49.12</v>
      </c>
      <c r="L61" s="266">
        <v>231</v>
      </c>
      <c r="M61" s="223">
        <f t="shared" si="24"/>
        <v>75.244299674267097</v>
      </c>
      <c r="N61" s="26">
        <f t="shared" si="26"/>
        <v>549</v>
      </c>
      <c r="O61" s="223">
        <f t="shared" si="25"/>
        <v>87.84</v>
      </c>
      <c r="P61" s="266">
        <v>260</v>
      </c>
      <c r="Q61" s="266">
        <v>121</v>
      </c>
      <c r="R61" s="266">
        <v>113</v>
      </c>
      <c r="S61" s="224">
        <v>2</v>
      </c>
      <c r="T61" s="221">
        <v>3.5</v>
      </c>
      <c r="U61" s="221">
        <v>76</v>
      </c>
      <c r="V61" s="221">
        <v>10.3</v>
      </c>
      <c r="W61" s="26">
        <v>0</v>
      </c>
    </row>
    <row r="62" spans="1:23" s="252" customFormat="1" x14ac:dyDescent="0.25">
      <c r="A62" s="258">
        <v>7</v>
      </c>
      <c r="B62" s="274" t="s">
        <v>130</v>
      </c>
      <c r="C62" s="266">
        <v>817</v>
      </c>
      <c r="D62" s="266">
        <v>497</v>
      </c>
      <c r="E62" s="223">
        <f t="shared" si="20"/>
        <v>60.832313341493268</v>
      </c>
      <c r="F62" s="266">
        <v>38</v>
      </c>
      <c r="G62" s="223">
        <f t="shared" si="21"/>
        <v>7.6458752515090547</v>
      </c>
      <c r="H62" s="266">
        <v>186</v>
      </c>
      <c r="I62" s="223">
        <f t="shared" si="22"/>
        <v>37.424547283702211</v>
      </c>
      <c r="J62" s="266">
        <v>273</v>
      </c>
      <c r="K62" s="223">
        <f t="shared" si="23"/>
        <v>54.929577464788736</v>
      </c>
      <c r="L62" s="266">
        <v>253</v>
      </c>
      <c r="M62" s="223">
        <f t="shared" si="24"/>
        <v>92.673992673992672</v>
      </c>
      <c r="N62" s="26">
        <f t="shared" si="26"/>
        <v>477</v>
      </c>
      <c r="O62" s="223">
        <f t="shared" si="25"/>
        <v>95.975855130784709</v>
      </c>
      <c r="P62" s="266">
        <v>473</v>
      </c>
      <c r="Q62" s="266">
        <v>83</v>
      </c>
      <c r="R62" s="266">
        <v>3</v>
      </c>
      <c r="S62" s="224">
        <v>3.66</v>
      </c>
      <c r="T62" s="221">
        <v>3.3</v>
      </c>
      <c r="U62" s="221">
        <v>46.5</v>
      </c>
      <c r="V62" s="221">
        <v>12.17</v>
      </c>
      <c r="W62" s="26">
        <v>0</v>
      </c>
    </row>
    <row r="63" spans="1:23" s="252" customFormat="1" x14ac:dyDescent="0.25">
      <c r="A63" s="258">
        <v>8</v>
      </c>
      <c r="B63" s="274" t="s">
        <v>131</v>
      </c>
      <c r="C63" s="266">
        <v>767</v>
      </c>
      <c r="D63" s="266">
        <v>120</v>
      </c>
      <c r="E63" s="223">
        <f t="shared" si="20"/>
        <v>15.645371577574968</v>
      </c>
      <c r="F63" s="266">
        <v>28</v>
      </c>
      <c r="G63" s="223">
        <f t="shared" si="21"/>
        <v>23.333333333333332</v>
      </c>
      <c r="H63" s="266">
        <v>53</v>
      </c>
      <c r="I63" s="223">
        <f t="shared" si="22"/>
        <v>44.166666666666664</v>
      </c>
      <c r="J63" s="266">
        <v>39</v>
      </c>
      <c r="K63" s="223">
        <f t="shared" si="23"/>
        <v>32.5</v>
      </c>
      <c r="L63" s="266">
        <v>0</v>
      </c>
      <c r="M63" s="223">
        <f t="shared" si="24"/>
        <v>0</v>
      </c>
      <c r="N63" s="26">
        <f t="shared" si="26"/>
        <v>81</v>
      </c>
      <c r="O63" s="223">
        <f t="shared" si="25"/>
        <v>67.5</v>
      </c>
      <c r="P63" s="266">
        <v>0</v>
      </c>
      <c r="Q63" s="266">
        <v>0</v>
      </c>
      <c r="R63" s="266">
        <v>0</v>
      </c>
      <c r="S63" s="224">
        <v>0</v>
      </c>
      <c r="T63" s="221">
        <v>0</v>
      </c>
      <c r="U63" s="221">
        <v>11</v>
      </c>
      <c r="V63" s="221">
        <v>10.3</v>
      </c>
      <c r="W63" s="26">
        <v>0</v>
      </c>
    </row>
    <row r="64" spans="1:23" s="252" customFormat="1" x14ac:dyDescent="0.25">
      <c r="A64" s="258">
        <v>9</v>
      </c>
      <c r="B64" s="274" t="s">
        <v>132</v>
      </c>
      <c r="C64" s="266">
        <v>1600</v>
      </c>
      <c r="D64" s="266">
        <v>870</v>
      </c>
      <c r="E64" s="223">
        <f t="shared" si="20"/>
        <v>54.375</v>
      </c>
      <c r="F64" s="266">
        <v>113</v>
      </c>
      <c r="G64" s="223">
        <f t="shared" si="21"/>
        <v>12.988505747126437</v>
      </c>
      <c r="H64" s="266">
        <v>315</v>
      </c>
      <c r="I64" s="223">
        <f t="shared" si="22"/>
        <v>36.206896551724135</v>
      </c>
      <c r="J64" s="266">
        <v>442</v>
      </c>
      <c r="K64" s="223">
        <f t="shared" si="23"/>
        <v>50.804597701149426</v>
      </c>
      <c r="L64" s="266">
        <v>440</v>
      </c>
      <c r="M64" s="223">
        <f t="shared" si="24"/>
        <v>99.547511312217196</v>
      </c>
      <c r="N64" s="26">
        <f t="shared" si="26"/>
        <v>868</v>
      </c>
      <c r="O64" s="223">
        <f t="shared" si="25"/>
        <v>99.770114942528735</v>
      </c>
      <c r="P64" s="266">
        <v>857</v>
      </c>
      <c r="Q64" s="266">
        <v>73</v>
      </c>
      <c r="R64" s="266">
        <v>282</v>
      </c>
      <c r="S64" s="276">
        <v>3.02</v>
      </c>
      <c r="T64" s="221">
        <v>4.2</v>
      </c>
      <c r="U64" s="221">
        <v>84.5</v>
      </c>
      <c r="V64" s="221">
        <v>12.5</v>
      </c>
      <c r="W64" s="26">
        <v>0</v>
      </c>
    </row>
    <row r="65" spans="1:23" s="252" customFormat="1" ht="26.25" x14ac:dyDescent="0.25">
      <c r="A65" s="258">
        <v>10</v>
      </c>
      <c r="B65" s="274" t="s">
        <v>133</v>
      </c>
      <c r="C65" s="266">
        <v>1734</v>
      </c>
      <c r="D65" s="266">
        <v>584</v>
      </c>
      <c r="E65" s="223">
        <f t="shared" si="20"/>
        <v>33.679354094579011</v>
      </c>
      <c r="F65" s="266">
        <v>53</v>
      </c>
      <c r="G65" s="223">
        <f t="shared" si="21"/>
        <v>9.0753424657534243</v>
      </c>
      <c r="H65" s="266">
        <v>206</v>
      </c>
      <c r="I65" s="223">
        <f t="shared" si="22"/>
        <v>35.273972602739725</v>
      </c>
      <c r="J65" s="266">
        <v>325</v>
      </c>
      <c r="K65" s="223">
        <f t="shared" si="23"/>
        <v>55.650684931506852</v>
      </c>
      <c r="L65" s="266">
        <v>244</v>
      </c>
      <c r="M65" s="223">
        <f t="shared" si="24"/>
        <v>75.07692307692308</v>
      </c>
      <c r="N65" s="26">
        <f t="shared" si="26"/>
        <v>503</v>
      </c>
      <c r="O65" s="223">
        <f t="shared" si="25"/>
        <v>86.130136986301366</v>
      </c>
      <c r="P65" s="266">
        <v>157</v>
      </c>
      <c r="Q65" s="266">
        <v>540</v>
      </c>
      <c r="R65" s="266">
        <v>73</v>
      </c>
      <c r="S65" s="276">
        <v>2.74</v>
      </c>
      <c r="T65" s="224">
        <v>3.46</v>
      </c>
      <c r="U65" s="221">
        <v>78</v>
      </c>
      <c r="V65" s="221">
        <v>11.8</v>
      </c>
      <c r="W65" s="26">
        <v>0</v>
      </c>
    </row>
    <row r="66" spans="1:23" s="252" customFormat="1" x14ac:dyDescent="0.25">
      <c r="A66" s="258">
        <v>11</v>
      </c>
      <c r="B66" s="274" t="s">
        <v>134</v>
      </c>
      <c r="C66" s="266">
        <v>1554</v>
      </c>
      <c r="D66" s="266">
        <v>709</v>
      </c>
      <c r="E66" s="223">
        <f t="shared" si="20"/>
        <v>45.624195624195622</v>
      </c>
      <c r="F66" s="266">
        <v>135</v>
      </c>
      <c r="G66" s="223">
        <f t="shared" si="21"/>
        <v>19.040902679830747</v>
      </c>
      <c r="H66" s="266">
        <v>260</v>
      </c>
      <c r="I66" s="223">
        <f t="shared" si="22"/>
        <v>36.67136812411848</v>
      </c>
      <c r="J66" s="266">
        <v>314</v>
      </c>
      <c r="K66" s="223">
        <f t="shared" si="23"/>
        <v>44.287729196050776</v>
      </c>
      <c r="L66" s="266">
        <v>290</v>
      </c>
      <c r="M66" s="223">
        <f t="shared" si="24"/>
        <v>92.356687898089177</v>
      </c>
      <c r="N66" s="26">
        <f t="shared" si="26"/>
        <v>685</v>
      </c>
      <c r="O66" s="223">
        <f t="shared" si="25"/>
        <v>96.614950634696754</v>
      </c>
      <c r="P66" s="266">
        <v>572</v>
      </c>
      <c r="Q66" s="266">
        <v>0</v>
      </c>
      <c r="R66" s="266">
        <v>19</v>
      </c>
      <c r="S66" s="276">
        <v>2.14</v>
      </c>
      <c r="T66" s="221">
        <v>4.4000000000000004</v>
      </c>
      <c r="U66" s="221">
        <v>74</v>
      </c>
      <c r="V66" s="221">
        <v>11.9</v>
      </c>
      <c r="W66" s="26">
        <v>0</v>
      </c>
    </row>
    <row r="67" spans="1:23" s="252" customFormat="1" x14ac:dyDescent="0.25">
      <c r="A67" s="258">
        <v>12</v>
      </c>
      <c r="B67" s="274" t="s">
        <v>135</v>
      </c>
      <c r="C67" s="266">
        <v>935</v>
      </c>
      <c r="D67" s="266">
        <v>551</v>
      </c>
      <c r="E67" s="223">
        <f t="shared" si="20"/>
        <v>58.930481283422459</v>
      </c>
      <c r="F67" s="266">
        <v>55</v>
      </c>
      <c r="G67" s="223">
        <f t="shared" si="21"/>
        <v>9.9818511796733205</v>
      </c>
      <c r="H67" s="266">
        <v>325</v>
      </c>
      <c r="I67" s="223">
        <f t="shared" si="22"/>
        <v>58.983666061705989</v>
      </c>
      <c r="J67" s="266">
        <v>171</v>
      </c>
      <c r="K67" s="223">
        <f t="shared" si="23"/>
        <v>31.03448275862069</v>
      </c>
      <c r="L67" s="266">
        <v>146</v>
      </c>
      <c r="M67" s="223">
        <f t="shared" si="24"/>
        <v>85.380116959064324</v>
      </c>
      <c r="N67" s="26">
        <f t="shared" si="26"/>
        <v>526</v>
      </c>
      <c r="O67" s="223">
        <f t="shared" si="25"/>
        <v>95.462794918330303</v>
      </c>
      <c r="P67" s="266">
        <v>140</v>
      </c>
      <c r="Q67" s="266">
        <v>91</v>
      </c>
      <c r="R67" s="266">
        <v>9</v>
      </c>
      <c r="S67" s="276">
        <v>2.84</v>
      </c>
      <c r="T67" s="221">
        <v>4</v>
      </c>
      <c r="U67" s="221">
        <v>49.5</v>
      </c>
      <c r="V67" s="221">
        <v>12.17</v>
      </c>
      <c r="W67" s="26">
        <v>0</v>
      </c>
    </row>
    <row r="68" spans="1:23" s="252" customFormat="1" x14ac:dyDescent="0.25">
      <c r="A68" s="258">
        <v>13</v>
      </c>
      <c r="B68" s="274" t="s">
        <v>136</v>
      </c>
      <c r="C68" s="266">
        <v>646</v>
      </c>
      <c r="D68" s="266">
        <v>426</v>
      </c>
      <c r="E68" s="223">
        <f t="shared" si="20"/>
        <v>65.944272445820431</v>
      </c>
      <c r="F68" s="266">
        <v>52</v>
      </c>
      <c r="G68" s="223">
        <f t="shared" si="21"/>
        <v>12.206572769953052</v>
      </c>
      <c r="H68" s="266">
        <v>186</v>
      </c>
      <c r="I68" s="223">
        <f t="shared" si="22"/>
        <v>43.661971830985912</v>
      </c>
      <c r="J68" s="266">
        <v>188</v>
      </c>
      <c r="K68" s="223">
        <f t="shared" si="23"/>
        <v>44.131455399061032</v>
      </c>
      <c r="L68" s="266">
        <v>188</v>
      </c>
      <c r="M68" s="223">
        <f t="shared" si="24"/>
        <v>100</v>
      </c>
      <c r="N68" s="26">
        <f t="shared" si="26"/>
        <v>426</v>
      </c>
      <c r="O68" s="223">
        <f t="shared" si="25"/>
        <v>100</v>
      </c>
      <c r="P68" s="266">
        <v>362</v>
      </c>
      <c r="Q68" s="266">
        <v>61</v>
      </c>
      <c r="R68" s="266">
        <v>73</v>
      </c>
      <c r="S68" s="224">
        <v>2.27</v>
      </c>
      <c r="T68" s="221">
        <v>4.9000000000000004</v>
      </c>
      <c r="U68" s="221">
        <v>56</v>
      </c>
      <c r="V68" s="221">
        <v>9.5</v>
      </c>
      <c r="W68" s="26">
        <v>0</v>
      </c>
    </row>
    <row r="69" spans="1:23" s="252" customFormat="1" ht="26.25" x14ac:dyDescent="0.25">
      <c r="A69" s="258">
        <v>14</v>
      </c>
      <c r="B69" s="274" t="s">
        <v>137</v>
      </c>
      <c r="C69" s="266">
        <v>404</v>
      </c>
      <c r="D69" s="266">
        <v>0</v>
      </c>
      <c r="E69" s="223">
        <f t="shared" si="20"/>
        <v>0</v>
      </c>
      <c r="F69" s="266">
        <v>0</v>
      </c>
      <c r="G69" s="223">
        <v>0</v>
      </c>
      <c r="H69" s="266">
        <v>0</v>
      </c>
      <c r="I69" s="223">
        <v>0</v>
      </c>
      <c r="J69" s="266">
        <v>0</v>
      </c>
      <c r="K69" s="223">
        <v>0</v>
      </c>
      <c r="L69" s="266">
        <v>0</v>
      </c>
      <c r="M69" s="223">
        <v>0</v>
      </c>
      <c r="N69" s="26">
        <f t="shared" si="26"/>
        <v>0</v>
      </c>
      <c r="O69" s="223">
        <v>0</v>
      </c>
      <c r="P69" s="266">
        <v>0</v>
      </c>
      <c r="Q69" s="266">
        <v>0</v>
      </c>
      <c r="R69" s="266">
        <v>0</v>
      </c>
      <c r="S69" s="224">
        <v>0</v>
      </c>
      <c r="T69" s="221">
        <v>0</v>
      </c>
      <c r="U69" s="221">
        <v>0</v>
      </c>
      <c r="V69" s="221">
        <v>0</v>
      </c>
      <c r="W69" s="26">
        <v>0</v>
      </c>
    </row>
    <row r="70" spans="1:23" s="252" customFormat="1" ht="26.25" x14ac:dyDescent="0.25">
      <c r="A70" s="258">
        <v>15</v>
      </c>
      <c r="B70" s="274" t="s">
        <v>138</v>
      </c>
      <c r="C70" s="266">
        <v>360</v>
      </c>
      <c r="D70" s="266">
        <v>0</v>
      </c>
      <c r="E70" s="223">
        <f t="shared" si="20"/>
        <v>0</v>
      </c>
      <c r="F70" s="266">
        <v>0</v>
      </c>
      <c r="G70" s="223">
        <v>0</v>
      </c>
      <c r="H70" s="266">
        <v>0</v>
      </c>
      <c r="I70" s="223">
        <v>0</v>
      </c>
      <c r="J70" s="266">
        <v>0</v>
      </c>
      <c r="K70" s="223">
        <v>0</v>
      </c>
      <c r="L70" s="266">
        <v>0</v>
      </c>
      <c r="M70" s="223">
        <v>0</v>
      </c>
      <c r="N70" s="266">
        <v>0</v>
      </c>
      <c r="O70" s="223">
        <v>0</v>
      </c>
      <c r="P70" s="266">
        <v>0</v>
      </c>
      <c r="Q70" s="266">
        <v>0</v>
      </c>
      <c r="R70" s="266">
        <v>0</v>
      </c>
      <c r="S70" s="224">
        <v>0</v>
      </c>
      <c r="T70" s="221">
        <v>0</v>
      </c>
      <c r="U70" s="221">
        <v>0</v>
      </c>
      <c r="V70" s="221">
        <v>0</v>
      </c>
      <c r="W70" s="26">
        <v>0</v>
      </c>
    </row>
    <row r="71" spans="1:23" s="2" customFormat="1" x14ac:dyDescent="0.25">
      <c r="A71" s="49"/>
      <c r="B71" s="49" t="s">
        <v>65</v>
      </c>
      <c r="C71" s="111">
        <f>SUM(C56:C70)</f>
        <v>15053</v>
      </c>
      <c r="D71" s="125">
        <f t="shared" si="7"/>
        <v>6537</v>
      </c>
      <c r="E71" s="140">
        <f t="shared" si="0"/>
        <v>43.426559489802699</v>
      </c>
      <c r="F71" s="111">
        <f t="shared" ref="F71:N71" si="27">SUM(F56:F70)</f>
        <v>874</v>
      </c>
      <c r="G71" s="140">
        <f t="shared" si="1"/>
        <v>13.370047422364999</v>
      </c>
      <c r="H71" s="111">
        <f t="shared" si="27"/>
        <v>2592</v>
      </c>
      <c r="I71" s="140">
        <f t="shared" si="2"/>
        <v>39.651216154199176</v>
      </c>
      <c r="J71" s="111">
        <f t="shared" si="27"/>
        <v>3071</v>
      </c>
      <c r="K71" s="140">
        <f t="shared" si="3"/>
        <v>46.978736423435826</v>
      </c>
      <c r="L71" s="111">
        <f t="shared" si="27"/>
        <v>2652</v>
      </c>
      <c r="M71" s="140">
        <f t="shared" si="4"/>
        <v>86.356235753826113</v>
      </c>
      <c r="N71" s="111">
        <f t="shared" si="27"/>
        <v>6118</v>
      </c>
      <c r="O71" s="140">
        <f t="shared" si="5"/>
        <v>93.590331956554991</v>
      </c>
      <c r="P71" s="277">
        <v>4571</v>
      </c>
      <c r="Q71" s="277">
        <v>1348</v>
      </c>
      <c r="R71" s="277">
        <v>698</v>
      </c>
      <c r="S71" s="278">
        <v>2.4</v>
      </c>
      <c r="T71" s="278">
        <v>3.5</v>
      </c>
      <c r="U71" s="278">
        <v>731</v>
      </c>
      <c r="V71" s="278">
        <v>11.1</v>
      </c>
      <c r="W71" s="111">
        <v>0</v>
      </c>
    </row>
    <row r="72" spans="1:23" x14ac:dyDescent="0.25">
      <c r="A72" s="48"/>
      <c r="B72" s="25"/>
      <c r="C72" s="26"/>
      <c r="D72" s="288">
        <f>F71+H71+J71</f>
        <v>6537</v>
      </c>
      <c r="E72" s="138"/>
      <c r="F72" s="30"/>
      <c r="G72" s="138"/>
      <c r="H72" s="30"/>
      <c r="I72" s="138"/>
      <c r="J72" s="30"/>
      <c r="K72" s="138"/>
      <c r="L72" s="30"/>
      <c r="M72" s="138"/>
      <c r="N72" s="30"/>
      <c r="O72" s="138"/>
      <c r="P72" s="26"/>
      <c r="Q72" s="26"/>
      <c r="R72" s="26"/>
      <c r="S72" s="113"/>
      <c r="T72" s="113"/>
      <c r="U72" s="113"/>
      <c r="V72" s="113"/>
      <c r="W72" s="26"/>
    </row>
    <row r="73" spans="1:23" x14ac:dyDescent="0.25">
      <c r="A73" s="48"/>
      <c r="B73" s="25" t="s">
        <v>66</v>
      </c>
      <c r="C73" s="26"/>
      <c r="D73" s="128"/>
      <c r="E73" s="138"/>
      <c r="F73" s="30"/>
      <c r="G73" s="138"/>
      <c r="H73" s="30"/>
      <c r="I73" s="138"/>
      <c r="J73" s="30"/>
      <c r="K73" s="138"/>
      <c r="L73" s="30"/>
      <c r="M73" s="138"/>
      <c r="N73" s="30"/>
      <c r="O73" s="138"/>
      <c r="P73" s="26"/>
      <c r="Q73" s="26"/>
      <c r="R73" s="26"/>
      <c r="S73" s="113"/>
      <c r="T73" s="113"/>
      <c r="U73" s="113"/>
      <c r="V73" s="113"/>
      <c r="W73" s="26"/>
    </row>
    <row r="74" spans="1:23" s="253" customFormat="1" x14ac:dyDescent="0.25">
      <c r="A74" s="258">
        <v>1</v>
      </c>
      <c r="B74" s="262" t="s">
        <v>226</v>
      </c>
      <c r="C74" s="266">
        <v>517</v>
      </c>
      <c r="D74" s="261"/>
      <c r="E74" s="270">
        <v>0</v>
      </c>
      <c r="F74" s="261"/>
      <c r="G74" s="270"/>
      <c r="H74" s="261"/>
      <c r="I74" s="270"/>
      <c r="J74" s="261"/>
      <c r="K74" s="270"/>
      <c r="L74" s="261"/>
      <c r="M74" s="270"/>
      <c r="N74" s="261">
        <v>0</v>
      </c>
      <c r="O74" s="270"/>
      <c r="P74" s="261"/>
      <c r="Q74" s="261"/>
      <c r="R74" s="261"/>
      <c r="S74" s="268"/>
      <c r="T74" s="267"/>
      <c r="U74" s="267"/>
      <c r="V74" s="267"/>
      <c r="W74" s="254"/>
    </row>
    <row r="75" spans="1:23" s="253" customFormat="1" x14ac:dyDescent="0.25">
      <c r="A75" s="258">
        <v>2</v>
      </c>
      <c r="B75" s="262" t="s">
        <v>227</v>
      </c>
      <c r="C75" s="266">
        <v>708</v>
      </c>
      <c r="D75" s="261"/>
      <c r="E75" s="270">
        <v>0</v>
      </c>
      <c r="F75" s="261"/>
      <c r="G75" s="270"/>
      <c r="H75" s="261"/>
      <c r="I75" s="270"/>
      <c r="J75" s="264"/>
      <c r="K75" s="270"/>
      <c r="L75" s="261"/>
      <c r="M75" s="270"/>
      <c r="N75" s="261">
        <v>0</v>
      </c>
      <c r="O75" s="270"/>
      <c r="P75" s="261"/>
      <c r="Q75" s="261"/>
      <c r="R75" s="261"/>
      <c r="S75" s="268"/>
      <c r="T75" s="267"/>
      <c r="U75" s="267"/>
      <c r="V75" s="267"/>
      <c r="W75" s="254"/>
    </row>
    <row r="76" spans="1:23" s="253" customFormat="1" x14ac:dyDescent="0.25">
      <c r="A76" s="258">
        <v>3</v>
      </c>
      <c r="B76" s="262" t="s">
        <v>228</v>
      </c>
      <c r="C76" s="266">
        <v>1319</v>
      </c>
      <c r="D76" s="261"/>
      <c r="E76" s="270">
        <v>0</v>
      </c>
      <c r="F76" s="261"/>
      <c r="G76" s="270"/>
      <c r="H76" s="261"/>
      <c r="I76" s="270"/>
      <c r="J76" s="261"/>
      <c r="K76" s="270"/>
      <c r="L76" s="261"/>
      <c r="M76" s="270"/>
      <c r="N76" s="261">
        <v>0</v>
      </c>
      <c r="O76" s="270"/>
      <c r="P76" s="261"/>
      <c r="Q76" s="261"/>
      <c r="R76" s="261"/>
      <c r="S76" s="268"/>
      <c r="T76" s="267"/>
      <c r="U76" s="267"/>
      <c r="V76" s="267"/>
      <c r="W76" s="254"/>
    </row>
    <row r="77" spans="1:23" s="253" customFormat="1" x14ac:dyDescent="0.25">
      <c r="A77" s="258">
        <v>4</v>
      </c>
      <c r="B77" s="262" t="s">
        <v>229</v>
      </c>
      <c r="C77" s="266">
        <v>970</v>
      </c>
      <c r="D77" s="261">
        <v>655</v>
      </c>
      <c r="E77" s="270">
        <v>67.53</v>
      </c>
      <c r="F77" s="261">
        <v>17</v>
      </c>
      <c r="G77" s="270">
        <v>2.6</v>
      </c>
      <c r="H77" s="261">
        <v>280</v>
      </c>
      <c r="I77" s="270">
        <v>42.75</v>
      </c>
      <c r="J77" s="261">
        <v>358</v>
      </c>
      <c r="K77" s="270">
        <v>54.66</v>
      </c>
      <c r="L77" s="261">
        <v>74</v>
      </c>
      <c r="M77" s="270">
        <v>20.67</v>
      </c>
      <c r="N77" s="261">
        <f>L77+H77+F77</f>
        <v>371</v>
      </c>
      <c r="O77" s="270">
        <v>56.64</v>
      </c>
      <c r="P77" s="261">
        <v>426</v>
      </c>
      <c r="Q77" s="261">
        <v>420</v>
      </c>
      <c r="R77" s="261">
        <v>6</v>
      </c>
      <c r="S77" s="268">
        <v>3</v>
      </c>
      <c r="T77" s="267">
        <v>4.8</v>
      </c>
      <c r="U77" s="267">
        <v>57</v>
      </c>
      <c r="V77" s="267">
        <v>15.2</v>
      </c>
      <c r="W77" s="254"/>
    </row>
    <row r="78" spans="1:23" s="253" customFormat="1" x14ac:dyDescent="0.25">
      <c r="A78" s="258">
        <v>5</v>
      </c>
      <c r="B78" s="262" t="s">
        <v>230</v>
      </c>
      <c r="C78" s="266">
        <v>930</v>
      </c>
      <c r="D78" s="261">
        <v>727</v>
      </c>
      <c r="E78" s="270">
        <v>78.17</v>
      </c>
      <c r="F78" s="261">
        <v>36</v>
      </c>
      <c r="G78" s="270">
        <v>4.95</v>
      </c>
      <c r="H78" s="261">
        <v>178</v>
      </c>
      <c r="I78" s="270">
        <v>24.48</v>
      </c>
      <c r="J78" s="261">
        <v>513</v>
      </c>
      <c r="K78" s="270">
        <v>70.56</v>
      </c>
      <c r="L78" s="261">
        <v>179</v>
      </c>
      <c r="M78" s="270">
        <v>34.89</v>
      </c>
      <c r="N78" s="261">
        <f t="shared" ref="N78:N96" si="28">L78+H78+F78</f>
        <v>393</v>
      </c>
      <c r="O78" s="270">
        <v>54.06</v>
      </c>
      <c r="P78" s="261">
        <v>550</v>
      </c>
      <c r="Q78" s="261">
        <v>528</v>
      </c>
      <c r="R78" s="261">
        <v>22</v>
      </c>
      <c r="S78" s="268">
        <v>3.4</v>
      </c>
      <c r="T78" s="267">
        <v>5.8</v>
      </c>
      <c r="U78" s="267">
        <v>54</v>
      </c>
      <c r="V78" s="267">
        <v>19.600000000000001</v>
      </c>
      <c r="W78" s="254"/>
    </row>
    <row r="79" spans="1:23" s="253" customFormat="1" x14ac:dyDescent="0.25">
      <c r="A79" s="258">
        <v>6</v>
      </c>
      <c r="B79" s="262" t="s">
        <v>231</v>
      </c>
      <c r="C79" s="266">
        <v>848</v>
      </c>
      <c r="D79" s="261">
        <v>745</v>
      </c>
      <c r="E79" s="270">
        <v>87.85</v>
      </c>
      <c r="F79" s="261">
        <v>29</v>
      </c>
      <c r="G79" s="270">
        <v>3.89</v>
      </c>
      <c r="H79" s="261">
        <v>230</v>
      </c>
      <c r="I79" s="270">
        <v>30.87</v>
      </c>
      <c r="J79" s="261">
        <v>486</v>
      </c>
      <c r="K79" s="270">
        <v>65.23</v>
      </c>
      <c r="L79" s="261">
        <v>71</v>
      </c>
      <c r="M79" s="270">
        <v>14.61</v>
      </c>
      <c r="N79" s="261">
        <f t="shared" si="28"/>
        <v>330</v>
      </c>
      <c r="O79" s="270">
        <v>44.3</v>
      </c>
      <c r="P79" s="261">
        <v>256</v>
      </c>
      <c r="Q79" s="261">
        <v>217</v>
      </c>
      <c r="R79" s="261">
        <v>39</v>
      </c>
      <c r="S79" s="268">
        <v>3.5</v>
      </c>
      <c r="T79" s="267">
        <v>5.8</v>
      </c>
      <c r="U79" s="267">
        <v>41</v>
      </c>
      <c r="V79" s="267">
        <v>22.1</v>
      </c>
      <c r="W79" s="254"/>
    </row>
    <row r="80" spans="1:23" s="253" customFormat="1" x14ac:dyDescent="0.25">
      <c r="A80" s="258">
        <v>7</v>
      </c>
      <c r="B80" s="262" t="s">
        <v>232</v>
      </c>
      <c r="C80" s="266">
        <v>854</v>
      </c>
      <c r="D80" s="261">
        <v>745</v>
      </c>
      <c r="E80" s="270">
        <v>87.24</v>
      </c>
      <c r="F80" s="261">
        <v>75</v>
      </c>
      <c r="G80" s="270">
        <v>10.07</v>
      </c>
      <c r="H80" s="261">
        <v>278</v>
      </c>
      <c r="I80" s="270">
        <v>37.32</v>
      </c>
      <c r="J80" s="261">
        <v>392</v>
      </c>
      <c r="K80" s="270">
        <v>52.62</v>
      </c>
      <c r="L80" s="261">
        <v>120</v>
      </c>
      <c r="M80" s="270">
        <v>30.61</v>
      </c>
      <c r="N80" s="261">
        <f t="shared" si="28"/>
        <v>473</v>
      </c>
      <c r="O80" s="270">
        <v>63.49</v>
      </c>
      <c r="P80" s="261">
        <v>467</v>
      </c>
      <c r="Q80" s="261">
        <v>459</v>
      </c>
      <c r="R80" s="261">
        <v>8</v>
      </c>
      <c r="S80" s="268">
        <v>3.6</v>
      </c>
      <c r="T80" s="267">
        <v>6.1</v>
      </c>
      <c r="U80" s="267">
        <v>53</v>
      </c>
      <c r="V80" s="267">
        <v>19.7</v>
      </c>
      <c r="W80" s="254"/>
    </row>
    <row r="81" spans="1:23" s="253" customFormat="1" x14ac:dyDescent="0.25">
      <c r="A81" s="258">
        <v>8</v>
      </c>
      <c r="B81" s="262" t="s">
        <v>233</v>
      </c>
      <c r="C81" s="266">
        <v>828</v>
      </c>
      <c r="D81" s="261">
        <v>787</v>
      </c>
      <c r="E81" s="270">
        <v>95.05</v>
      </c>
      <c r="F81" s="261">
        <v>28</v>
      </c>
      <c r="G81" s="270">
        <v>3.56</v>
      </c>
      <c r="H81" s="261">
        <v>198</v>
      </c>
      <c r="I81" s="270">
        <v>25.16</v>
      </c>
      <c r="J81" s="261">
        <v>561</v>
      </c>
      <c r="K81" s="270">
        <v>71.28</v>
      </c>
      <c r="L81" s="261">
        <v>103</v>
      </c>
      <c r="M81" s="270">
        <v>18.36</v>
      </c>
      <c r="N81" s="261">
        <f t="shared" si="28"/>
        <v>329</v>
      </c>
      <c r="O81" s="270">
        <v>41.8</v>
      </c>
      <c r="P81" s="261">
        <v>262</v>
      </c>
      <c r="Q81" s="261">
        <v>250</v>
      </c>
      <c r="R81" s="261">
        <v>12</v>
      </c>
      <c r="S81" s="269">
        <v>3.1</v>
      </c>
      <c r="T81" s="267">
        <v>5.2</v>
      </c>
      <c r="U81" s="267">
        <v>62</v>
      </c>
      <c r="V81" s="267">
        <v>19.7</v>
      </c>
      <c r="W81" s="254"/>
    </row>
    <row r="82" spans="1:23" s="253" customFormat="1" x14ac:dyDescent="0.25">
      <c r="A82" s="258">
        <v>9</v>
      </c>
      <c r="B82" s="262" t="s">
        <v>234</v>
      </c>
      <c r="C82" s="266">
        <v>911</v>
      </c>
      <c r="D82" s="261"/>
      <c r="E82" s="270">
        <v>0</v>
      </c>
      <c r="F82" s="261"/>
      <c r="G82" s="270"/>
      <c r="H82" s="261"/>
      <c r="I82" s="270"/>
      <c r="J82" s="261"/>
      <c r="K82" s="270"/>
      <c r="L82" s="261"/>
      <c r="M82" s="270"/>
      <c r="N82" s="261">
        <f t="shared" si="28"/>
        <v>0</v>
      </c>
      <c r="O82" s="270"/>
      <c r="P82" s="261"/>
      <c r="Q82" s="261"/>
      <c r="R82" s="261"/>
      <c r="S82" s="268"/>
      <c r="T82" s="267"/>
      <c r="U82" s="267"/>
      <c r="V82" s="267"/>
      <c r="W82" s="254"/>
    </row>
    <row r="83" spans="1:23" s="253" customFormat="1" x14ac:dyDescent="0.25">
      <c r="A83" s="258">
        <v>10</v>
      </c>
      <c r="B83" s="262" t="s">
        <v>235</v>
      </c>
      <c r="C83" s="266">
        <v>1155</v>
      </c>
      <c r="D83" s="261"/>
      <c r="E83" s="270">
        <v>0</v>
      </c>
      <c r="F83" s="261"/>
      <c r="G83" s="270"/>
      <c r="H83" s="261"/>
      <c r="I83" s="270"/>
      <c r="J83" s="261"/>
      <c r="K83" s="270"/>
      <c r="L83" s="261"/>
      <c r="M83" s="270"/>
      <c r="N83" s="261">
        <f t="shared" si="28"/>
        <v>0</v>
      </c>
      <c r="O83" s="270"/>
      <c r="P83" s="261"/>
      <c r="Q83" s="261"/>
      <c r="R83" s="261"/>
      <c r="S83" s="268"/>
      <c r="T83" s="267"/>
      <c r="U83" s="267"/>
      <c r="V83" s="267"/>
      <c r="W83" s="254"/>
    </row>
    <row r="84" spans="1:23" s="253" customFormat="1" x14ac:dyDescent="0.25">
      <c r="A84" s="258">
        <v>11</v>
      </c>
      <c r="B84" s="262" t="s">
        <v>236</v>
      </c>
      <c r="C84" s="266">
        <v>1234</v>
      </c>
      <c r="D84" s="261">
        <v>911</v>
      </c>
      <c r="E84" s="270">
        <v>73.819999999999993</v>
      </c>
      <c r="F84" s="261">
        <v>20</v>
      </c>
      <c r="G84" s="270">
        <v>2.2000000000000002</v>
      </c>
      <c r="H84" s="261">
        <v>222</v>
      </c>
      <c r="I84" s="270">
        <v>24.37</v>
      </c>
      <c r="J84" s="261">
        <v>669</v>
      </c>
      <c r="K84" s="270">
        <v>73.430000000000007</v>
      </c>
      <c r="L84" s="261">
        <v>172</v>
      </c>
      <c r="M84" s="270">
        <v>88.2</v>
      </c>
      <c r="N84" s="261">
        <f t="shared" si="28"/>
        <v>414</v>
      </c>
      <c r="O84" s="270">
        <v>45.44</v>
      </c>
      <c r="P84" s="261">
        <v>491</v>
      </c>
      <c r="Q84" s="261">
        <v>327</v>
      </c>
      <c r="R84" s="261">
        <v>164</v>
      </c>
      <c r="S84" s="268">
        <v>3</v>
      </c>
      <c r="T84" s="267">
        <v>5.5</v>
      </c>
      <c r="U84" s="267">
        <v>68</v>
      </c>
      <c r="V84" s="267">
        <v>18</v>
      </c>
      <c r="W84" s="254"/>
    </row>
    <row r="85" spans="1:23" s="253" customFormat="1" x14ac:dyDescent="0.25">
      <c r="A85" s="258">
        <v>12</v>
      </c>
      <c r="B85" s="262" t="s">
        <v>237</v>
      </c>
      <c r="C85" s="266">
        <v>1241</v>
      </c>
      <c r="D85" s="261">
        <v>299</v>
      </c>
      <c r="E85" s="270">
        <v>24.09</v>
      </c>
      <c r="F85" s="261">
        <v>32</v>
      </c>
      <c r="G85" s="270">
        <v>10.7</v>
      </c>
      <c r="H85" s="261">
        <v>193</v>
      </c>
      <c r="I85" s="270">
        <v>64.55</v>
      </c>
      <c r="J85" s="261">
        <v>74</v>
      </c>
      <c r="K85" s="270">
        <v>24.75</v>
      </c>
      <c r="L85" s="261">
        <v>53</v>
      </c>
      <c r="M85" s="270">
        <v>40.770000000000003</v>
      </c>
      <c r="N85" s="261">
        <f t="shared" si="28"/>
        <v>278</v>
      </c>
      <c r="O85" s="270">
        <v>92.98</v>
      </c>
      <c r="P85" s="261">
        <v>329</v>
      </c>
      <c r="Q85" s="261">
        <v>107</v>
      </c>
      <c r="R85" s="261">
        <v>222</v>
      </c>
      <c r="S85" s="268">
        <v>3.6</v>
      </c>
      <c r="T85" s="267">
        <v>6.8</v>
      </c>
      <c r="U85" s="267">
        <v>36</v>
      </c>
      <c r="V85" s="267">
        <v>12</v>
      </c>
      <c r="W85" s="254"/>
    </row>
    <row r="86" spans="1:23" s="253" customFormat="1" x14ac:dyDescent="0.25">
      <c r="A86" s="258">
        <v>13</v>
      </c>
      <c r="B86" s="262" t="s">
        <v>238</v>
      </c>
      <c r="C86" s="266">
        <v>1103</v>
      </c>
      <c r="D86" s="261"/>
      <c r="E86" s="270">
        <v>0</v>
      </c>
      <c r="F86" s="261"/>
      <c r="G86" s="270"/>
      <c r="H86" s="261"/>
      <c r="I86" s="270"/>
      <c r="J86" s="261"/>
      <c r="K86" s="270"/>
      <c r="L86" s="261"/>
      <c r="M86" s="270"/>
      <c r="N86" s="261">
        <f t="shared" si="28"/>
        <v>0</v>
      </c>
      <c r="O86" s="270"/>
      <c r="P86" s="261"/>
      <c r="Q86" s="261"/>
      <c r="R86" s="261"/>
      <c r="S86" s="268"/>
      <c r="T86" s="267"/>
      <c r="U86" s="267"/>
      <c r="V86" s="267"/>
      <c r="W86" s="254"/>
    </row>
    <row r="87" spans="1:23" s="253" customFormat="1" x14ac:dyDescent="0.25">
      <c r="A87" s="258">
        <v>14</v>
      </c>
      <c r="B87" s="262" t="s">
        <v>239</v>
      </c>
      <c r="C87" s="266">
        <v>1520</v>
      </c>
      <c r="D87" s="261">
        <v>1378</v>
      </c>
      <c r="E87" s="270">
        <v>90.66</v>
      </c>
      <c r="F87" s="261">
        <v>117</v>
      </c>
      <c r="G87" s="270">
        <v>8.49</v>
      </c>
      <c r="H87" s="261">
        <v>368</v>
      </c>
      <c r="I87" s="270">
        <v>26.71</v>
      </c>
      <c r="J87" s="261">
        <v>893</v>
      </c>
      <c r="K87" s="270">
        <v>64.8</v>
      </c>
      <c r="L87" s="261">
        <v>209</v>
      </c>
      <c r="M87" s="270">
        <v>54.86</v>
      </c>
      <c r="N87" s="261">
        <f t="shared" si="28"/>
        <v>694</v>
      </c>
      <c r="O87" s="270">
        <v>50.36</v>
      </c>
      <c r="P87" s="261">
        <v>493</v>
      </c>
      <c r="Q87" s="261">
        <v>467</v>
      </c>
      <c r="R87" s="261">
        <v>26</v>
      </c>
      <c r="S87" s="268">
        <v>3.1</v>
      </c>
      <c r="T87" s="267">
        <v>5.0999999999999996</v>
      </c>
      <c r="U87" s="267">
        <v>69</v>
      </c>
      <c r="V87" s="267">
        <v>25.2</v>
      </c>
      <c r="W87" s="254"/>
    </row>
    <row r="88" spans="1:23" s="253" customFormat="1" x14ac:dyDescent="0.25">
      <c r="A88" s="258">
        <v>15</v>
      </c>
      <c r="B88" s="262" t="s">
        <v>240</v>
      </c>
      <c r="C88" s="266">
        <v>1160</v>
      </c>
      <c r="D88" s="261">
        <v>214</v>
      </c>
      <c r="E88" s="270">
        <v>18.45</v>
      </c>
      <c r="F88" s="261">
        <v>7</v>
      </c>
      <c r="G88" s="270">
        <v>3.27</v>
      </c>
      <c r="H88" s="261">
        <v>68</v>
      </c>
      <c r="I88" s="270">
        <v>31.78</v>
      </c>
      <c r="J88" s="261">
        <v>139</v>
      </c>
      <c r="K88" s="270">
        <v>64.95</v>
      </c>
      <c r="L88" s="261">
        <v>35</v>
      </c>
      <c r="M88" s="270">
        <v>48.61</v>
      </c>
      <c r="N88" s="261">
        <f t="shared" si="28"/>
        <v>110</v>
      </c>
      <c r="O88" s="270">
        <v>51.4</v>
      </c>
      <c r="P88" s="261">
        <v>92</v>
      </c>
      <c r="Q88" s="261">
        <v>92</v>
      </c>
      <c r="R88" s="261" t="s">
        <v>67</v>
      </c>
      <c r="S88" s="268">
        <v>2.9</v>
      </c>
      <c r="T88" s="267">
        <v>4.0999999999999996</v>
      </c>
      <c r="U88" s="267">
        <v>18</v>
      </c>
      <c r="V88" s="267">
        <v>16.100000000000001</v>
      </c>
      <c r="W88" s="254"/>
    </row>
    <row r="89" spans="1:23" s="253" customFormat="1" x14ac:dyDescent="0.25">
      <c r="A89" s="258">
        <v>16</v>
      </c>
      <c r="B89" s="262" t="s">
        <v>241</v>
      </c>
      <c r="C89" s="266">
        <v>768</v>
      </c>
      <c r="D89" s="261"/>
      <c r="E89" s="270">
        <v>0</v>
      </c>
      <c r="F89" s="261"/>
      <c r="G89" s="270"/>
      <c r="H89" s="261"/>
      <c r="I89" s="270"/>
      <c r="J89" s="261"/>
      <c r="K89" s="270"/>
      <c r="L89" s="261"/>
      <c r="M89" s="270"/>
      <c r="N89" s="261">
        <f t="shared" si="28"/>
        <v>0</v>
      </c>
      <c r="O89" s="270"/>
      <c r="P89" s="261"/>
      <c r="Q89" s="261"/>
      <c r="R89" s="261"/>
      <c r="S89" s="268"/>
      <c r="T89" s="267"/>
      <c r="U89" s="267"/>
      <c r="V89" s="267"/>
      <c r="W89" s="254"/>
    </row>
    <row r="90" spans="1:23" s="253" customFormat="1" x14ac:dyDescent="0.25">
      <c r="A90" s="258">
        <v>17</v>
      </c>
      <c r="B90" s="262" t="s">
        <v>242</v>
      </c>
      <c r="C90" s="266">
        <v>1203</v>
      </c>
      <c r="D90" s="261"/>
      <c r="E90" s="270">
        <v>0</v>
      </c>
      <c r="F90" s="261"/>
      <c r="G90" s="270"/>
      <c r="H90" s="261"/>
      <c r="I90" s="270"/>
      <c r="J90" s="261"/>
      <c r="K90" s="270"/>
      <c r="L90" s="261"/>
      <c r="M90" s="270"/>
      <c r="N90" s="261">
        <f t="shared" si="28"/>
        <v>0</v>
      </c>
      <c r="O90" s="270"/>
      <c r="P90" s="261"/>
      <c r="Q90" s="261"/>
      <c r="R90" s="261"/>
      <c r="S90" s="268"/>
      <c r="T90" s="267"/>
      <c r="U90" s="267"/>
      <c r="V90" s="267"/>
      <c r="W90" s="254"/>
    </row>
    <row r="91" spans="1:23" s="253" customFormat="1" x14ac:dyDescent="0.25">
      <c r="A91" s="258">
        <v>18</v>
      </c>
      <c r="B91" s="262" t="s">
        <v>158</v>
      </c>
      <c r="C91" s="266">
        <v>996</v>
      </c>
      <c r="D91" s="261"/>
      <c r="E91" s="270">
        <v>0</v>
      </c>
      <c r="F91" s="261"/>
      <c r="G91" s="270"/>
      <c r="H91" s="261"/>
      <c r="I91" s="270"/>
      <c r="J91" s="261"/>
      <c r="K91" s="270"/>
      <c r="L91" s="261"/>
      <c r="M91" s="270"/>
      <c r="N91" s="261">
        <f t="shared" si="28"/>
        <v>0</v>
      </c>
      <c r="O91" s="270"/>
      <c r="P91" s="261"/>
      <c r="Q91" s="261"/>
      <c r="R91" s="261"/>
      <c r="S91" s="268"/>
      <c r="T91" s="267"/>
      <c r="U91" s="267"/>
      <c r="V91" s="267"/>
      <c r="W91" s="254"/>
    </row>
    <row r="92" spans="1:23" s="253" customFormat="1" x14ac:dyDescent="0.25">
      <c r="A92" s="258">
        <v>19</v>
      </c>
      <c r="B92" s="262" t="s">
        <v>243</v>
      </c>
      <c r="C92" s="266">
        <v>721</v>
      </c>
      <c r="D92" s="261">
        <v>185</v>
      </c>
      <c r="E92" s="270">
        <v>25.66</v>
      </c>
      <c r="F92" s="261">
        <v>10</v>
      </c>
      <c r="G92" s="270">
        <v>5.41</v>
      </c>
      <c r="H92" s="261">
        <v>30</v>
      </c>
      <c r="I92" s="270">
        <v>16.21</v>
      </c>
      <c r="J92" s="261">
        <v>145</v>
      </c>
      <c r="K92" s="270">
        <v>78.38</v>
      </c>
      <c r="L92" s="261">
        <v>26</v>
      </c>
      <c r="M92" s="270">
        <v>30.59</v>
      </c>
      <c r="N92" s="261">
        <f t="shared" si="28"/>
        <v>66</v>
      </c>
      <c r="O92" s="270">
        <v>35.68</v>
      </c>
      <c r="P92" s="261">
        <v>187</v>
      </c>
      <c r="Q92" s="261">
        <v>142</v>
      </c>
      <c r="R92" s="261">
        <v>45</v>
      </c>
      <c r="S92" s="268">
        <v>3.4</v>
      </c>
      <c r="T92" s="267">
        <v>6</v>
      </c>
      <c r="U92" s="267">
        <v>24</v>
      </c>
      <c r="V92" s="267">
        <v>10.8</v>
      </c>
      <c r="W92" s="254"/>
    </row>
    <row r="93" spans="1:23" s="253" customFormat="1" x14ac:dyDescent="0.25">
      <c r="A93" s="258">
        <v>20</v>
      </c>
      <c r="B93" s="262" t="s">
        <v>244</v>
      </c>
      <c r="C93" s="266">
        <v>1201</v>
      </c>
      <c r="D93" s="261"/>
      <c r="E93" s="270">
        <v>0</v>
      </c>
      <c r="F93" s="261"/>
      <c r="G93" s="270"/>
      <c r="H93" s="261"/>
      <c r="I93" s="270"/>
      <c r="J93" s="261"/>
      <c r="K93" s="270"/>
      <c r="L93" s="261"/>
      <c r="M93" s="270"/>
      <c r="N93" s="261">
        <f t="shared" si="28"/>
        <v>0</v>
      </c>
      <c r="O93" s="270"/>
      <c r="P93" s="261"/>
      <c r="Q93" s="261"/>
      <c r="R93" s="261"/>
      <c r="S93" s="268"/>
      <c r="T93" s="267"/>
      <c r="U93" s="267"/>
      <c r="V93" s="267"/>
      <c r="W93" s="254"/>
    </row>
    <row r="94" spans="1:23" s="253" customFormat="1" x14ac:dyDescent="0.25">
      <c r="A94" s="258">
        <v>21</v>
      </c>
      <c r="B94" s="262" t="s">
        <v>245</v>
      </c>
      <c r="C94" s="266">
        <v>2101</v>
      </c>
      <c r="D94" s="261">
        <v>1350</v>
      </c>
      <c r="E94" s="270">
        <v>64.260000000000005</v>
      </c>
      <c r="F94" s="261">
        <v>123</v>
      </c>
      <c r="G94" s="270">
        <v>9.11</v>
      </c>
      <c r="H94" s="261">
        <v>254</v>
      </c>
      <c r="I94" s="270">
        <v>18.809999999999999</v>
      </c>
      <c r="J94" s="261">
        <v>973</v>
      </c>
      <c r="K94" s="270">
        <v>72.08</v>
      </c>
      <c r="L94" s="261">
        <v>226</v>
      </c>
      <c r="M94" s="270">
        <v>59.79</v>
      </c>
      <c r="N94" s="261">
        <f t="shared" si="28"/>
        <v>603</v>
      </c>
      <c r="O94" s="270">
        <v>44.67</v>
      </c>
      <c r="P94" s="261">
        <v>642</v>
      </c>
      <c r="Q94" s="261">
        <v>575</v>
      </c>
      <c r="R94" s="261">
        <v>67</v>
      </c>
      <c r="S94" s="268">
        <v>3.2</v>
      </c>
      <c r="T94" s="267">
        <v>5.7</v>
      </c>
      <c r="U94" s="267">
        <v>70</v>
      </c>
      <c r="V94" s="267">
        <v>23.9</v>
      </c>
      <c r="W94" s="254"/>
    </row>
    <row r="95" spans="1:23" s="253" customFormat="1" x14ac:dyDescent="0.25">
      <c r="A95" s="258">
        <v>22</v>
      </c>
      <c r="B95" s="262" t="s">
        <v>246</v>
      </c>
      <c r="C95" s="266">
        <v>825</v>
      </c>
      <c r="D95" s="261"/>
      <c r="E95" s="270">
        <v>0</v>
      </c>
      <c r="F95" s="261"/>
      <c r="G95" s="270"/>
      <c r="H95" s="261"/>
      <c r="I95" s="270"/>
      <c r="J95" s="261"/>
      <c r="K95" s="270"/>
      <c r="L95" s="261"/>
      <c r="M95" s="270"/>
      <c r="N95" s="261">
        <f t="shared" si="28"/>
        <v>0</v>
      </c>
      <c r="O95" s="270"/>
      <c r="P95" s="261"/>
      <c r="Q95" s="261"/>
      <c r="R95" s="261"/>
      <c r="S95" s="268"/>
      <c r="T95" s="267"/>
      <c r="U95" s="267"/>
      <c r="V95" s="267"/>
      <c r="W95" s="254"/>
    </row>
    <row r="96" spans="1:23" s="253" customFormat="1" x14ac:dyDescent="0.25">
      <c r="A96" s="258">
        <v>23</v>
      </c>
      <c r="B96" s="262" t="s">
        <v>247</v>
      </c>
      <c r="C96" s="266">
        <v>1410</v>
      </c>
      <c r="D96" s="261">
        <v>788</v>
      </c>
      <c r="E96" s="270">
        <v>55.89</v>
      </c>
      <c r="F96" s="261">
        <v>35</v>
      </c>
      <c r="G96" s="270">
        <v>4.4400000000000004</v>
      </c>
      <c r="H96" s="261">
        <v>249</v>
      </c>
      <c r="I96" s="270">
        <v>31.6</v>
      </c>
      <c r="J96" s="261">
        <v>504</v>
      </c>
      <c r="K96" s="270">
        <v>63.96</v>
      </c>
      <c r="L96" s="261">
        <v>113</v>
      </c>
      <c r="M96" s="270">
        <v>22.42</v>
      </c>
      <c r="N96" s="261">
        <f t="shared" si="28"/>
        <v>397</v>
      </c>
      <c r="O96" s="270">
        <v>50.38</v>
      </c>
      <c r="P96" s="261">
        <v>169</v>
      </c>
      <c r="Q96" s="261">
        <v>169</v>
      </c>
      <c r="R96" s="261"/>
      <c r="S96" s="267">
        <v>3.1</v>
      </c>
      <c r="T96" s="267">
        <v>5.0999999999999996</v>
      </c>
      <c r="U96" s="267">
        <v>59</v>
      </c>
      <c r="V96" s="267">
        <v>18</v>
      </c>
      <c r="W96" s="254"/>
    </row>
    <row r="97" spans="1:23" x14ac:dyDescent="0.25">
      <c r="A97" s="49" t="s">
        <v>67</v>
      </c>
      <c r="B97" s="49" t="s">
        <v>65</v>
      </c>
      <c r="C97" s="257">
        <v>24523</v>
      </c>
      <c r="D97" s="265">
        <v>8784</v>
      </c>
      <c r="E97" s="270">
        <v>35.82</v>
      </c>
      <c r="F97" s="257">
        <v>529</v>
      </c>
      <c r="G97" s="270">
        <v>6.02</v>
      </c>
      <c r="H97" s="257">
        <v>2548</v>
      </c>
      <c r="I97" s="270">
        <v>29.01</v>
      </c>
      <c r="J97" s="257">
        <v>5707</v>
      </c>
      <c r="K97" s="270">
        <v>64.97</v>
      </c>
      <c r="L97" s="257">
        <v>1381</v>
      </c>
      <c r="M97" s="270">
        <v>24.2</v>
      </c>
      <c r="N97" s="257">
        <v>4458</v>
      </c>
      <c r="O97" s="270">
        <v>50.75</v>
      </c>
      <c r="P97" s="257">
        <v>4364</v>
      </c>
      <c r="Q97" s="257">
        <v>3753</v>
      </c>
      <c r="R97" s="257">
        <v>611</v>
      </c>
      <c r="S97" s="263">
        <v>3.2</v>
      </c>
      <c r="T97" s="263">
        <v>5.5</v>
      </c>
      <c r="U97" s="263">
        <v>611</v>
      </c>
      <c r="V97" s="263">
        <v>18.36</v>
      </c>
      <c r="W97" s="111">
        <f>SUM(W74:W96)</f>
        <v>0</v>
      </c>
    </row>
    <row r="98" spans="1:23" x14ac:dyDescent="0.25">
      <c r="A98" s="48"/>
      <c r="B98" s="25"/>
      <c r="C98" s="26"/>
      <c r="D98" s="128">
        <f>F97+H97+J97</f>
        <v>8784</v>
      </c>
      <c r="E98" s="127"/>
      <c r="F98" s="30"/>
      <c r="G98" s="127"/>
      <c r="H98" s="30"/>
      <c r="I98" s="127"/>
      <c r="J98" s="30"/>
      <c r="K98" s="127"/>
      <c r="L98" s="30"/>
      <c r="M98" s="127"/>
      <c r="N98" s="30"/>
      <c r="O98" s="127"/>
      <c r="P98" s="30"/>
      <c r="Q98" s="26"/>
      <c r="R98" s="26"/>
      <c r="S98" s="113"/>
      <c r="T98" s="113"/>
      <c r="U98" s="113"/>
      <c r="V98" s="113"/>
      <c r="W98" s="26"/>
    </row>
    <row r="99" spans="1:23" x14ac:dyDescent="0.25">
      <c r="A99" s="48"/>
      <c r="B99" s="25" t="s">
        <v>73</v>
      </c>
      <c r="C99" s="26"/>
      <c r="D99" s="128"/>
      <c r="E99" s="127"/>
      <c r="F99" s="30"/>
      <c r="G99" s="127"/>
      <c r="H99" s="30"/>
      <c r="I99" s="127"/>
      <c r="J99" s="30"/>
      <c r="K99" s="127"/>
      <c r="L99" s="30"/>
      <c r="M99" s="127"/>
      <c r="N99" s="30"/>
      <c r="O99" s="127"/>
      <c r="P99" s="30"/>
      <c r="Q99" s="26"/>
      <c r="R99" s="26"/>
      <c r="S99" s="113"/>
      <c r="T99" s="113"/>
      <c r="U99" s="113"/>
      <c r="V99" s="113"/>
      <c r="W99" s="26"/>
    </row>
    <row r="100" spans="1:23" s="188" customFormat="1" x14ac:dyDescent="0.25">
      <c r="A100" s="194">
        <v>1</v>
      </c>
      <c r="B100" s="198" t="s">
        <v>113</v>
      </c>
      <c r="C100" s="202">
        <v>1166</v>
      </c>
      <c r="D100" s="197">
        <v>189</v>
      </c>
      <c r="E100" s="205">
        <f t="shared" ref="E100:E105" si="29">D100*100/C100</f>
        <v>16.20926243567753</v>
      </c>
      <c r="F100" s="197">
        <v>5</v>
      </c>
      <c r="G100" s="205">
        <f t="shared" ref="G100:G105" si="30">F100*100/D100</f>
        <v>2.6455026455026456</v>
      </c>
      <c r="H100" s="197">
        <v>2</v>
      </c>
      <c r="I100" s="205">
        <f t="shared" ref="I100:I105" si="31">H100*100/D100</f>
        <v>1.0582010582010581</v>
      </c>
      <c r="J100" s="197">
        <v>182</v>
      </c>
      <c r="K100" s="205">
        <f t="shared" ref="K100:K105" si="32">J100*100/D100</f>
        <v>96.296296296296291</v>
      </c>
      <c r="L100" s="197">
        <v>109</v>
      </c>
      <c r="M100" s="205">
        <f t="shared" ref="M100:M105" si="33">L100*100/J100</f>
        <v>59.890109890109891</v>
      </c>
      <c r="N100" s="197">
        <f>L100+H100+F100</f>
        <v>116</v>
      </c>
      <c r="O100" s="205">
        <f t="shared" ref="O100:O105" si="34">N100*100/D100</f>
        <v>61.375661375661373</v>
      </c>
      <c r="P100" s="197">
        <v>657</v>
      </c>
      <c r="Q100" s="197"/>
      <c r="R100" s="197">
        <v>47</v>
      </c>
      <c r="S100" s="204">
        <v>4</v>
      </c>
      <c r="T100" s="203">
        <v>5.2</v>
      </c>
      <c r="U100" s="203">
        <v>105.75</v>
      </c>
      <c r="V100" s="173">
        <v>12</v>
      </c>
      <c r="W100" s="189"/>
    </row>
    <row r="101" spans="1:23" s="188" customFormat="1" x14ac:dyDescent="0.25">
      <c r="A101" s="194">
        <v>2</v>
      </c>
      <c r="B101" s="198" t="s">
        <v>114</v>
      </c>
      <c r="C101" s="202">
        <v>1267</v>
      </c>
      <c r="D101" s="197">
        <v>244</v>
      </c>
      <c r="E101" s="205">
        <f t="shared" si="29"/>
        <v>19.258089976322019</v>
      </c>
      <c r="F101" s="197">
        <v>28</v>
      </c>
      <c r="G101" s="205">
        <f t="shared" si="30"/>
        <v>11.475409836065573</v>
      </c>
      <c r="H101" s="197">
        <v>75</v>
      </c>
      <c r="I101" s="205">
        <f t="shared" si="31"/>
        <v>30.737704918032787</v>
      </c>
      <c r="J101" s="197">
        <v>141</v>
      </c>
      <c r="K101" s="205">
        <f t="shared" si="32"/>
        <v>57.786885245901637</v>
      </c>
      <c r="L101" s="197">
        <v>100</v>
      </c>
      <c r="M101" s="205">
        <f t="shared" si="33"/>
        <v>70.921985815602838</v>
      </c>
      <c r="N101" s="261">
        <f t="shared" ref="N101:N105" si="35">L101+H101+F101</f>
        <v>203</v>
      </c>
      <c r="O101" s="205">
        <f t="shared" si="34"/>
        <v>83.196721311475414</v>
      </c>
      <c r="P101" s="197">
        <v>892</v>
      </c>
      <c r="Q101" s="197"/>
      <c r="R101" s="197">
        <v>53</v>
      </c>
      <c r="S101" s="204">
        <v>4.5</v>
      </c>
      <c r="T101" s="203">
        <v>5.7</v>
      </c>
      <c r="U101" s="203">
        <v>98.25</v>
      </c>
      <c r="V101" s="173">
        <v>18</v>
      </c>
      <c r="W101" s="189"/>
    </row>
    <row r="102" spans="1:23" s="188" customFormat="1" x14ac:dyDescent="0.25">
      <c r="A102" s="194">
        <v>3</v>
      </c>
      <c r="B102" s="198" t="s">
        <v>115</v>
      </c>
      <c r="C102" s="202">
        <v>1400</v>
      </c>
      <c r="D102" s="197">
        <v>137</v>
      </c>
      <c r="E102" s="205">
        <f t="shared" si="29"/>
        <v>9.7857142857142865</v>
      </c>
      <c r="F102" s="197">
        <v>6</v>
      </c>
      <c r="G102" s="205">
        <f t="shared" si="30"/>
        <v>4.3795620437956204</v>
      </c>
      <c r="H102" s="197">
        <v>7</v>
      </c>
      <c r="I102" s="205">
        <f t="shared" si="31"/>
        <v>5.1094890510948909</v>
      </c>
      <c r="J102" s="197">
        <v>124</v>
      </c>
      <c r="K102" s="205">
        <f t="shared" si="32"/>
        <v>90.510948905109487</v>
      </c>
      <c r="L102" s="197">
        <v>102</v>
      </c>
      <c r="M102" s="205">
        <f t="shared" si="33"/>
        <v>82.258064516129039</v>
      </c>
      <c r="N102" s="261">
        <f t="shared" si="35"/>
        <v>115</v>
      </c>
      <c r="O102" s="205">
        <f t="shared" si="34"/>
        <v>83.941605839416056</v>
      </c>
      <c r="P102" s="197">
        <v>706</v>
      </c>
      <c r="Q102" s="197"/>
      <c r="R102" s="197">
        <v>39</v>
      </c>
      <c r="S102" s="204">
        <v>3.9</v>
      </c>
      <c r="T102" s="203">
        <v>4.3</v>
      </c>
      <c r="U102" s="203">
        <v>85.5</v>
      </c>
      <c r="V102" s="173">
        <v>12</v>
      </c>
      <c r="W102" s="189"/>
    </row>
    <row r="103" spans="1:23" s="188" customFormat="1" x14ac:dyDescent="0.25">
      <c r="A103" s="194">
        <v>4</v>
      </c>
      <c r="B103" s="198" t="s">
        <v>116</v>
      </c>
      <c r="C103" s="202">
        <v>1491</v>
      </c>
      <c r="D103" s="197">
        <v>267</v>
      </c>
      <c r="E103" s="205">
        <f t="shared" si="29"/>
        <v>17.907444668008047</v>
      </c>
      <c r="F103" s="197">
        <v>46</v>
      </c>
      <c r="G103" s="205">
        <f t="shared" si="30"/>
        <v>17.228464419475657</v>
      </c>
      <c r="H103" s="197">
        <v>23</v>
      </c>
      <c r="I103" s="205">
        <f t="shared" si="31"/>
        <v>8.6142322097378283</v>
      </c>
      <c r="J103" s="197">
        <v>198</v>
      </c>
      <c r="K103" s="205">
        <f t="shared" si="32"/>
        <v>74.157303370786522</v>
      </c>
      <c r="L103" s="197">
        <v>166</v>
      </c>
      <c r="M103" s="205">
        <f t="shared" si="33"/>
        <v>83.838383838383834</v>
      </c>
      <c r="N103" s="261">
        <f t="shared" si="35"/>
        <v>235</v>
      </c>
      <c r="O103" s="205">
        <f t="shared" si="34"/>
        <v>88.014981273408239</v>
      </c>
      <c r="P103" s="197">
        <v>759</v>
      </c>
      <c r="Q103" s="197"/>
      <c r="R103" s="197">
        <v>43</v>
      </c>
      <c r="S103" s="204">
        <v>4.5</v>
      </c>
      <c r="T103" s="203">
        <v>5.3</v>
      </c>
      <c r="U103" s="203">
        <v>111.5</v>
      </c>
      <c r="V103" s="173">
        <v>9</v>
      </c>
      <c r="W103" s="189"/>
    </row>
    <row r="104" spans="1:23" s="188" customFormat="1" x14ac:dyDescent="0.25">
      <c r="A104" s="194">
        <v>5</v>
      </c>
      <c r="B104" s="198" t="s">
        <v>117</v>
      </c>
      <c r="C104" s="202">
        <v>785</v>
      </c>
      <c r="D104" s="197">
        <v>109</v>
      </c>
      <c r="E104" s="205">
        <f t="shared" si="29"/>
        <v>13.885350318471337</v>
      </c>
      <c r="F104" s="197">
        <v>3</v>
      </c>
      <c r="G104" s="205">
        <f t="shared" si="30"/>
        <v>2.7522935779816513</v>
      </c>
      <c r="H104" s="197">
        <v>4</v>
      </c>
      <c r="I104" s="205">
        <f t="shared" si="31"/>
        <v>3.669724770642202</v>
      </c>
      <c r="J104" s="197">
        <v>102</v>
      </c>
      <c r="K104" s="205">
        <f t="shared" si="32"/>
        <v>93.577981651376149</v>
      </c>
      <c r="L104" s="197">
        <v>79</v>
      </c>
      <c r="M104" s="205">
        <f t="shared" si="33"/>
        <v>77.450980392156865</v>
      </c>
      <c r="N104" s="261">
        <f t="shared" si="35"/>
        <v>86</v>
      </c>
      <c r="O104" s="205">
        <f t="shared" si="34"/>
        <v>78.899082568807344</v>
      </c>
      <c r="P104" s="197">
        <v>441</v>
      </c>
      <c r="Q104" s="197"/>
      <c r="R104" s="197">
        <v>32</v>
      </c>
      <c r="S104" s="204">
        <v>4.2</v>
      </c>
      <c r="T104" s="203">
        <v>5.0999999999999996</v>
      </c>
      <c r="U104" s="203">
        <v>88.75</v>
      </c>
      <c r="V104" s="173">
        <v>9</v>
      </c>
      <c r="W104" s="189"/>
    </row>
    <row r="105" spans="1:23" s="188" customFormat="1" x14ac:dyDescent="0.25">
      <c r="A105" s="194">
        <v>6</v>
      </c>
      <c r="B105" s="198" t="s">
        <v>118</v>
      </c>
      <c r="C105" s="202">
        <v>1530</v>
      </c>
      <c r="D105" s="197">
        <v>192</v>
      </c>
      <c r="E105" s="205">
        <f t="shared" si="29"/>
        <v>12.549019607843137</v>
      </c>
      <c r="F105" s="197">
        <v>0</v>
      </c>
      <c r="G105" s="205">
        <f t="shared" si="30"/>
        <v>0</v>
      </c>
      <c r="H105" s="197">
        <v>2</v>
      </c>
      <c r="I105" s="205">
        <f t="shared" si="31"/>
        <v>1.0416666666666667</v>
      </c>
      <c r="J105" s="197">
        <v>190</v>
      </c>
      <c r="K105" s="205">
        <f t="shared" si="32"/>
        <v>98.958333333333329</v>
      </c>
      <c r="L105" s="197">
        <v>133</v>
      </c>
      <c r="M105" s="205">
        <f t="shared" si="33"/>
        <v>70</v>
      </c>
      <c r="N105" s="261">
        <f t="shared" si="35"/>
        <v>135</v>
      </c>
      <c r="O105" s="205">
        <f t="shared" si="34"/>
        <v>70.3125</v>
      </c>
      <c r="P105" s="197">
        <v>976</v>
      </c>
      <c r="Q105" s="197"/>
      <c r="R105" s="197">
        <v>64</v>
      </c>
      <c r="S105" s="139">
        <v>5</v>
      </c>
      <c r="T105" s="203">
        <v>5.7</v>
      </c>
      <c r="U105" s="203">
        <v>104</v>
      </c>
      <c r="V105" s="173">
        <v>12</v>
      </c>
      <c r="W105" s="189"/>
    </row>
    <row r="106" spans="1:23" x14ac:dyDescent="0.25">
      <c r="A106" s="49"/>
      <c r="B106" s="49" t="s">
        <v>65</v>
      </c>
      <c r="C106" s="111">
        <f>SUM(C100:C105)</f>
        <v>7639</v>
      </c>
      <c r="D106" s="125">
        <f t="shared" ref="D106:D134" si="36">F106+H106+J106</f>
        <v>1138</v>
      </c>
      <c r="E106" s="140">
        <f t="shared" ref="E106:E134" si="37">D106*100/C106</f>
        <v>14.897237858358423</v>
      </c>
      <c r="F106" s="111">
        <f t="shared" ref="F106:N106" si="38">SUM(F100:F105)</f>
        <v>88</v>
      </c>
      <c r="G106" s="140">
        <f t="shared" ref="G106:G134" si="39">F106*100/D106</f>
        <v>7.73286467486819</v>
      </c>
      <c r="H106" s="111">
        <f t="shared" si="38"/>
        <v>113</v>
      </c>
      <c r="I106" s="140">
        <f t="shared" ref="I106:I134" si="40">H106*100/D106</f>
        <v>9.9297012302284706</v>
      </c>
      <c r="J106" s="111">
        <f t="shared" si="38"/>
        <v>937</v>
      </c>
      <c r="K106" s="140">
        <f t="shared" ref="K106:K134" si="41">J106*100/D106</f>
        <v>82.337434094903344</v>
      </c>
      <c r="L106" s="111">
        <f t="shared" si="38"/>
        <v>689</v>
      </c>
      <c r="M106" s="140">
        <f t="shared" ref="M106:M134" si="42">L106*100/J106</f>
        <v>73.532550693703314</v>
      </c>
      <c r="N106" s="111">
        <f t="shared" si="38"/>
        <v>890</v>
      </c>
      <c r="O106" s="140">
        <f t="shared" ref="O106:O134" si="43">N106*100/D106</f>
        <v>78.207381370826013</v>
      </c>
      <c r="P106" s="193">
        <f>SUM(P100:P105)</f>
        <v>4431</v>
      </c>
      <c r="Q106" s="193">
        <f>SUM(Q100:Q105)</f>
        <v>0</v>
      </c>
      <c r="R106" s="193">
        <f>SUM(R100:R105)</f>
        <v>278</v>
      </c>
      <c r="S106" s="199">
        <v>4.3499999999999996</v>
      </c>
      <c r="T106" s="199">
        <v>5.2</v>
      </c>
      <c r="U106" s="199">
        <f>SUM(U100:U105)</f>
        <v>593.75</v>
      </c>
      <c r="V106" s="162">
        <v>12</v>
      </c>
      <c r="W106" s="193">
        <f>SUM(W100:W105)</f>
        <v>0</v>
      </c>
    </row>
    <row r="107" spans="1:23" x14ac:dyDescent="0.25">
      <c r="A107" s="48"/>
      <c r="B107" s="25"/>
      <c r="C107" s="26"/>
      <c r="D107" s="288">
        <f>F106+H106+J106</f>
        <v>1138</v>
      </c>
      <c r="E107" s="127"/>
      <c r="F107" s="30"/>
      <c r="G107" s="127"/>
      <c r="H107" s="30"/>
      <c r="I107" s="127"/>
      <c r="J107" s="30"/>
      <c r="K107" s="127"/>
      <c r="L107" s="30"/>
      <c r="M107" s="127"/>
      <c r="N107" s="30"/>
      <c r="O107" s="127"/>
      <c r="P107" s="26"/>
      <c r="Q107" s="26"/>
      <c r="R107" s="26"/>
      <c r="S107" s="113"/>
      <c r="T107" s="113"/>
      <c r="U107" s="113"/>
      <c r="V107" s="113"/>
      <c r="W107" s="26"/>
    </row>
    <row r="108" spans="1:23" x14ac:dyDescent="0.25">
      <c r="A108" s="48"/>
      <c r="B108" s="25" t="s">
        <v>74</v>
      </c>
      <c r="C108" s="26"/>
      <c r="D108" s="128"/>
      <c r="E108" s="127"/>
      <c r="F108" s="30"/>
      <c r="G108" s="127"/>
      <c r="H108" s="30"/>
      <c r="I108" s="127"/>
      <c r="J108" s="30"/>
      <c r="K108" s="127"/>
      <c r="L108" s="30"/>
      <c r="M108" s="127"/>
      <c r="N108" s="30"/>
      <c r="O108" s="127"/>
      <c r="P108" s="26"/>
      <c r="Q108" s="26"/>
      <c r="R108" s="26"/>
      <c r="S108" s="113"/>
      <c r="T108" s="113"/>
      <c r="U108" s="113"/>
      <c r="V108" s="113"/>
      <c r="W108" s="26"/>
    </row>
    <row r="109" spans="1:23" x14ac:dyDescent="0.25">
      <c r="A109" s="48">
        <v>1</v>
      </c>
      <c r="B109" s="129" t="s">
        <v>183</v>
      </c>
      <c r="C109" s="126">
        <v>1165</v>
      </c>
      <c r="D109" s="104">
        <v>425</v>
      </c>
      <c r="E109" s="140">
        <f t="shared" ref="E109:E114" si="44">D109*100/C109</f>
        <v>36.480686695278969</v>
      </c>
      <c r="F109" s="104">
        <v>23</v>
      </c>
      <c r="G109" s="140">
        <f t="shared" ref="G109:G114" si="45">F109*100/D109</f>
        <v>5.4117647058823533</v>
      </c>
      <c r="H109" s="104">
        <v>72</v>
      </c>
      <c r="I109" s="140">
        <f t="shared" ref="I109:I114" si="46">H109*100/D109</f>
        <v>16.941176470588236</v>
      </c>
      <c r="J109" s="104">
        <v>330</v>
      </c>
      <c r="K109" s="140">
        <f t="shared" ref="K109:K114" si="47">J109*100/D109</f>
        <v>77.647058823529406</v>
      </c>
      <c r="L109" s="104">
        <v>233</v>
      </c>
      <c r="M109" s="140">
        <f t="shared" ref="M109:M114" si="48">L109*100/J109</f>
        <v>70.606060606060609</v>
      </c>
      <c r="N109" s="104">
        <f>L109+H109+F109</f>
        <v>328</v>
      </c>
      <c r="O109" s="140">
        <f t="shared" ref="O109:O114" si="49">N109*100/D109</f>
        <v>77.17647058823529</v>
      </c>
      <c r="P109" s="104">
        <v>906</v>
      </c>
      <c r="Q109" s="104">
        <v>602</v>
      </c>
      <c r="R109" s="104">
        <v>109</v>
      </c>
      <c r="S109" s="138">
        <v>3.2</v>
      </c>
      <c r="T109" s="127">
        <v>5.0999999999999996</v>
      </c>
      <c r="U109" s="127">
        <v>64</v>
      </c>
      <c r="V109" s="127">
        <v>14.1</v>
      </c>
      <c r="W109" s="13"/>
    </row>
    <row r="110" spans="1:23" x14ac:dyDescent="0.25">
      <c r="A110" s="48">
        <v>2</v>
      </c>
      <c r="B110" s="153" t="s">
        <v>204</v>
      </c>
      <c r="C110" s="287">
        <v>509</v>
      </c>
      <c r="D110" s="104"/>
      <c r="E110" s="140">
        <f t="shared" si="44"/>
        <v>0</v>
      </c>
      <c r="F110" s="104"/>
      <c r="G110" s="140" t="e">
        <f t="shared" si="45"/>
        <v>#DIV/0!</v>
      </c>
      <c r="H110" s="104"/>
      <c r="I110" s="140" t="e">
        <f t="shared" si="46"/>
        <v>#DIV/0!</v>
      </c>
      <c r="J110" s="104">
        <f t="shared" ref="J110" si="50">D110-F110-H110</f>
        <v>0</v>
      </c>
      <c r="K110" s="140" t="e">
        <f t="shared" si="47"/>
        <v>#DIV/0!</v>
      </c>
      <c r="L110" s="104"/>
      <c r="M110" s="140" t="e">
        <f t="shared" si="48"/>
        <v>#DIV/0!</v>
      </c>
      <c r="N110" s="261">
        <f t="shared" ref="N110:N114" si="51">L110+H110+F110</f>
        <v>0</v>
      </c>
      <c r="O110" s="140" t="e">
        <f t="shared" si="49"/>
        <v>#DIV/0!</v>
      </c>
      <c r="P110" s="104"/>
      <c r="Q110" s="104"/>
      <c r="R110" s="104"/>
      <c r="S110" s="138"/>
      <c r="T110" s="127"/>
      <c r="U110" s="127"/>
      <c r="V110" s="127"/>
      <c r="W110" s="13"/>
    </row>
    <row r="111" spans="1:23" x14ac:dyDescent="0.25">
      <c r="A111" s="48">
        <v>3</v>
      </c>
      <c r="B111" s="153" t="s">
        <v>109</v>
      </c>
      <c r="C111" s="287">
        <v>1012</v>
      </c>
      <c r="D111" s="104">
        <v>397</v>
      </c>
      <c r="E111" s="140">
        <f t="shared" si="44"/>
        <v>39.229249011857711</v>
      </c>
      <c r="F111" s="104">
        <v>18</v>
      </c>
      <c r="G111" s="140">
        <f t="shared" si="45"/>
        <v>4.5340050377833752</v>
      </c>
      <c r="H111" s="104">
        <v>76</v>
      </c>
      <c r="I111" s="140">
        <f t="shared" si="46"/>
        <v>19.143576826196472</v>
      </c>
      <c r="J111" s="104">
        <v>303</v>
      </c>
      <c r="K111" s="140">
        <f t="shared" si="47"/>
        <v>76.322418136020147</v>
      </c>
      <c r="L111" s="104">
        <v>244</v>
      </c>
      <c r="M111" s="140">
        <f t="shared" si="48"/>
        <v>80.528052805280524</v>
      </c>
      <c r="N111" s="261">
        <f t="shared" si="51"/>
        <v>338</v>
      </c>
      <c r="O111" s="140">
        <f t="shared" si="49"/>
        <v>85.138539042821165</v>
      </c>
      <c r="P111" s="104">
        <v>1084</v>
      </c>
      <c r="Q111" s="104">
        <v>651</v>
      </c>
      <c r="R111" s="104">
        <v>127</v>
      </c>
      <c r="S111" s="138">
        <v>3.3</v>
      </c>
      <c r="T111" s="127">
        <v>5.2</v>
      </c>
      <c r="U111" s="127">
        <v>79</v>
      </c>
      <c r="V111" s="127">
        <v>13.5</v>
      </c>
      <c r="W111" s="13"/>
    </row>
    <row r="112" spans="1:23" x14ac:dyDescent="0.25">
      <c r="A112" s="48">
        <v>4</v>
      </c>
      <c r="B112" s="129" t="s">
        <v>110</v>
      </c>
      <c r="C112" s="287">
        <v>859</v>
      </c>
      <c r="D112" s="104">
        <v>312</v>
      </c>
      <c r="E112" s="140">
        <f t="shared" si="44"/>
        <v>36.321303841676368</v>
      </c>
      <c r="F112" s="104">
        <v>20</v>
      </c>
      <c r="G112" s="140">
        <f t="shared" si="45"/>
        <v>6.4102564102564106</v>
      </c>
      <c r="H112" s="104">
        <v>79</v>
      </c>
      <c r="I112" s="140">
        <f t="shared" si="46"/>
        <v>25.320512820512821</v>
      </c>
      <c r="J112" s="104">
        <v>213</v>
      </c>
      <c r="K112" s="140">
        <f t="shared" si="47"/>
        <v>68.269230769230774</v>
      </c>
      <c r="L112" s="104">
        <v>158</v>
      </c>
      <c r="M112" s="140">
        <f t="shared" si="48"/>
        <v>74.178403755868544</v>
      </c>
      <c r="N112" s="261">
        <f t="shared" si="51"/>
        <v>257</v>
      </c>
      <c r="O112" s="140">
        <f t="shared" si="49"/>
        <v>82.371794871794876</v>
      </c>
      <c r="P112" s="104">
        <v>834</v>
      </c>
      <c r="Q112" s="104">
        <v>584</v>
      </c>
      <c r="R112" s="104">
        <v>74</v>
      </c>
      <c r="S112" s="138">
        <v>3.3</v>
      </c>
      <c r="T112" s="127">
        <v>5.0999999999999996</v>
      </c>
      <c r="U112" s="127">
        <v>70</v>
      </c>
      <c r="V112" s="127">
        <v>12.6</v>
      </c>
      <c r="W112" s="13"/>
    </row>
    <row r="113" spans="1:23" x14ac:dyDescent="0.25">
      <c r="A113" s="48">
        <v>5</v>
      </c>
      <c r="B113" s="129" t="s">
        <v>111</v>
      </c>
      <c r="C113" s="126">
        <v>768</v>
      </c>
      <c r="D113" s="104">
        <v>273</v>
      </c>
      <c r="E113" s="140">
        <f t="shared" si="44"/>
        <v>35.546875</v>
      </c>
      <c r="F113" s="104">
        <v>23</v>
      </c>
      <c r="G113" s="140">
        <f t="shared" si="45"/>
        <v>8.4249084249084252</v>
      </c>
      <c r="H113" s="104">
        <v>76</v>
      </c>
      <c r="I113" s="140">
        <f t="shared" si="46"/>
        <v>27.838827838827839</v>
      </c>
      <c r="J113" s="104">
        <v>174</v>
      </c>
      <c r="K113" s="140">
        <f t="shared" si="47"/>
        <v>63.736263736263737</v>
      </c>
      <c r="L113" s="104">
        <v>138</v>
      </c>
      <c r="M113" s="140">
        <f t="shared" si="48"/>
        <v>79.310344827586206</v>
      </c>
      <c r="N113" s="261">
        <f t="shared" si="51"/>
        <v>237</v>
      </c>
      <c r="O113" s="140">
        <f t="shared" si="49"/>
        <v>86.813186813186817</v>
      </c>
      <c r="P113" s="104">
        <v>737</v>
      </c>
      <c r="Q113" s="104">
        <v>425</v>
      </c>
      <c r="R113" s="104">
        <v>78</v>
      </c>
      <c r="S113" s="138">
        <v>3.2</v>
      </c>
      <c r="T113" s="127">
        <v>5.0999999999999996</v>
      </c>
      <c r="U113" s="127">
        <v>54</v>
      </c>
      <c r="V113" s="127">
        <v>12.1</v>
      </c>
      <c r="W113" s="13"/>
    </row>
    <row r="114" spans="1:23" x14ac:dyDescent="0.25">
      <c r="A114" s="48">
        <v>6</v>
      </c>
      <c r="B114" s="161" t="s">
        <v>184</v>
      </c>
      <c r="C114" s="126">
        <v>1031</v>
      </c>
      <c r="D114" s="104">
        <v>306</v>
      </c>
      <c r="E114" s="140">
        <f t="shared" si="44"/>
        <v>29.679922405431618</v>
      </c>
      <c r="F114" s="104">
        <v>17</v>
      </c>
      <c r="G114" s="140">
        <f t="shared" si="45"/>
        <v>5.5555555555555554</v>
      </c>
      <c r="H114" s="104">
        <v>73</v>
      </c>
      <c r="I114" s="140">
        <f t="shared" si="46"/>
        <v>23.856209150326798</v>
      </c>
      <c r="J114" s="104">
        <v>216</v>
      </c>
      <c r="K114" s="140">
        <f t="shared" si="47"/>
        <v>70.588235294117652</v>
      </c>
      <c r="L114" s="104">
        <v>159</v>
      </c>
      <c r="M114" s="140">
        <f t="shared" si="48"/>
        <v>73.611111111111114</v>
      </c>
      <c r="N114" s="261">
        <f t="shared" si="51"/>
        <v>249</v>
      </c>
      <c r="O114" s="140">
        <f t="shared" si="49"/>
        <v>81.372549019607845</v>
      </c>
      <c r="P114" s="104">
        <v>803</v>
      </c>
      <c r="Q114" s="104">
        <v>502</v>
      </c>
      <c r="R114" s="104">
        <v>63</v>
      </c>
      <c r="S114" s="138">
        <v>3.2</v>
      </c>
      <c r="T114" s="127">
        <v>5.2</v>
      </c>
      <c r="U114" s="127">
        <v>62</v>
      </c>
      <c r="V114" s="127">
        <v>12.4</v>
      </c>
      <c r="W114" s="13"/>
    </row>
    <row r="115" spans="1:23" x14ac:dyDescent="0.25">
      <c r="A115" s="49"/>
      <c r="B115" s="49" t="s">
        <v>65</v>
      </c>
      <c r="C115" s="111">
        <f>SUM(C109:C114)</f>
        <v>5344</v>
      </c>
      <c r="D115" s="111">
        <f>SUM(D109:D114)</f>
        <v>1713</v>
      </c>
      <c r="E115" s="140">
        <f t="shared" si="37"/>
        <v>32.054640718562872</v>
      </c>
      <c r="F115" s="27">
        <f>SUM(F109:F114)</f>
        <v>101</v>
      </c>
      <c r="G115" s="140">
        <f t="shared" si="39"/>
        <v>5.8960887332165788</v>
      </c>
      <c r="H115" s="27">
        <f>SUM(H109:H114)</f>
        <v>376</v>
      </c>
      <c r="I115" s="140">
        <f t="shared" si="40"/>
        <v>21.949795680093402</v>
      </c>
      <c r="J115" s="28">
        <f>SUM(J109:J114)</f>
        <v>1236</v>
      </c>
      <c r="K115" s="140">
        <f t="shared" si="41"/>
        <v>72.154115586690011</v>
      </c>
      <c r="L115" s="27">
        <f>SUM(L109:L114)</f>
        <v>932</v>
      </c>
      <c r="M115" s="140">
        <f t="shared" si="42"/>
        <v>75.404530744336569</v>
      </c>
      <c r="N115" s="28">
        <f>SUM(N109:N114)</f>
        <v>1409</v>
      </c>
      <c r="O115" s="140">
        <f t="shared" si="43"/>
        <v>82.253356684179806</v>
      </c>
      <c r="P115" s="27">
        <f>SUM(P109:P114)</f>
        <v>4364</v>
      </c>
      <c r="Q115" s="27">
        <f t="shared" ref="Q115:R115" si="52">SUM(Q109:Q114)</f>
        <v>2764</v>
      </c>
      <c r="R115" s="27">
        <f t="shared" si="52"/>
        <v>451</v>
      </c>
      <c r="S115" s="118">
        <v>3.24</v>
      </c>
      <c r="T115" s="118">
        <v>5.14</v>
      </c>
      <c r="U115" s="103">
        <v>329</v>
      </c>
      <c r="V115" s="103">
        <v>12.94</v>
      </c>
      <c r="W115" s="28">
        <v>0</v>
      </c>
    </row>
    <row r="116" spans="1:23" x14ac:dyDescent="0.25">
      <c r="A116" s="48"/>
      <c r="B116" s="25"/>
      <c r="C116" s="26"/>
      <c r="D116" s="128">
        <f>F115+H115+J115</f>
        <v>1713</v>
      </c>
      <c r="E116" s="127"/>
      <c r="F116" s="30"/>
      <c r="G116" s="127"/>
      <c r="H116" s="30"/>
      <c r="I116" s="127"/>
      <c r="J116" s="30"/>
      <c r="K116" s="127"/>
      <c r="L116" s="30"/>
      <c r="M116" s="127"/>
      <c r="N116" s="30"/>
      <c r="O116" s="127"/>
      <c r="P116" s="26"/>
      <c r="Q116" s="26"/>
      <c r="R116" s="26"/>
      <c r="S116" s="113"/>
      <c r="T116" s="113"/>
      <c r="U116" s="113"/>
      <c r="V116" s="113"/>
      <c r="W116" s="26"/>
    </row>
    <row r="117" spans="1:23" x14ac:dyDescent="0.25">
      <c r="A117" s="48"/>
      <c r="B117" s="25" t="s">
        <v>75</v>
      </c>
      <c r="C117" s="26"/>
      <c r="D117" s="128"/>
      <c r="E117" s="127"/>
      <c r="F117" s="30"/>
      <c r="G117" s="127"/>
      <c r="H117" s="30"/>
      <c r="I117" s="127"/>
      <c r="J117" s="30"/>
      <c r="K117" s="127"/>
      <c r="L117" s="30"/>
      <c r="M117" s="127"/>
      <c r="N117" s="30"/>
      <c r="O117" s="127"/>
      <c r="P117" s="26"/>
      <c r="Q117" s="26"/>
      <c r="R117" s="26"/>
      <c r="S117" s="113"/>
      <c r="T117" s="113"/>
      <c r="U117" s="113"/>
      <c r="V117" s="113"/>
      <c r="W117" s="26"/>
    </row>
    <row r="118" spans="1:23" s="188" customFormat="1" x14ac:dyDescent="0.25">
      <c r="A118" s="194">
        <v>1</v>
      </c>
      <c r="B118" s="198" t="s">
        <v>185</v>
      </c>
      <c r="C118" s="202">
        <v>944</v>
      </c>
      <c r="D118" s="197">
        <v>515</v>
      </c>
      <c r="E118" s="205">
        <f>D118*100/C118</f>
        <v>54.555084745762713</v>
      </c>
      <c r="F118" s="197">
        <v>68</v>
      </c>
      <c r="G118" s="205">
        <f t="shared" ref="G118:G125" si="53">F118*100/D118</f>
        <v>13.203883495145631</v>
      </c>
      <c r="H118" s="197">
        <v>221</v>
      </c>
      <c r="I118" s="205">
        <f t="shared" ref="I118:I125" si="54">H118*100/D118</f>
        <v>42.912621359223301</v>
      </c>
      <c r="J118" s="197">
        <v>226</v>
      </c>
      <c r="K118" s="205">
        <f t="shared" ref="K118:K125" si="55">J118*100/D118</f>
        <v>43.883495145631066</v>
      </c>
      <c r="L118" s="197">
        <v>221</v>
      </c>
      <c r="M118" s="205">
        <f t="shared" ref="M118:M125" si="56">L118*100/J118</f>
        <v>97.787610619469021</v>
      </c>
      <c r="N118" s="197">
        <f>L118+H118+F118</f>
        <v>510</v>
      </c>
      <c r="O118" s="205">
        <f t="shared" ref="O118:O125" si="57">N118*100/D118</f>
        <v>99.029126213592235</v>
      </c>
      <c r="P118" s="197">
        <v>936</v>
      </c>
      <c r="Q118" s="197">
        <v>904</v>
      </c>
      <c r="R118" s="197">
        <v>32</v>
      </c>
      <c r="S118" s="204">
        <v>3.4</v>
      </c>
      <c r="T118" s="203">
        <v>5.4</v>
      </c>
      <c r="U118" s="203">
        <v>93</v>
      </c>
      <c r="V118" s="203">
        <v>11</v>
      </c>
      <c r="W118" s="189"/>
    </row>
    <row r="119" spans="1:23" s="188" customFormat="1" x14ac:dyDescent="0.25">
      <c r="A119" s="194">
        <v>2</v>
      </c>
      <c r="B119" s="198" t="s">
        <v>186</v>
      </c>
      <c r="C119" s="202">
        <v>870</v>
      </c>
      <c r="D119" s="197">
        <v>478</v>
      </c>
      <c r="E119" s="205">
        <f t="shared" ref="E119:E125" si="58">D119*100/C119</f>
        <v>54.942528735632187</v>
      </c>
      <c r="F119" s="197">
        <v>61</v>
      </c>
      <c r="G119" s="205">
        <f t="shared" si="53"/>
        <v>12.761506276150628</v>
      </c>
      <c r="H119" s="197">
        <v>209</v>
      </c>
      <c r="I119" s="205">
        <f t="shared" si="54"/>
        <v>43.72384937238494</v>
      </c>
      <c r="J119" s="200">
        <v>208</v>
      </c>
      <c r="K119" s="205">
        <f t="shared" si="55"/>
        <v>43.514644351464433</v>
      </c>
      <c r="L119" s="197">
        <v>201</v>
      </c>
      <c r="M119" s="205">
        <f t="shared" si="56"/>
        <v>96.634615384615387</v>
      </c>
      <c r="N119" s="261">
        <f t="shared" ref="N119:N124" si="59">L119+H119+F119</f>
        <v>471</v>
      </c>
      <c r="O119" s="205">
        <f t="shared" si="57"/>
        <v>98.53556485355648</v>
      </c>
      <c r="P119" s="197">
        <v>932</v>
      </c>
      <c r="Q119" s="197">
        <v>899</v>
      </c>
      <c r="R119" s="197">
        <v>33</v>
      </c>
      <c r="S119" s="204">
        <v>3.6</v>
      </c>
      <c r="T119" s="203">
        <v>5.5</v>
      </c>
      <c r="U119" s="203">
        <v>89</v>
      </c>
      <c r="V119" s="203">
        <v>11</v>
      </c>
      <c r="W119" s="189"/>
    </row>
    <row r="120" spans="1:23" s="188" customFormat="1" x14ac:dyDescent="0.25">
      <c r="A120" s="194">
        <v>3</v>
      </c>
      <c r="B120" s="198" t="s">
        <v>187</v>
      </c>
      <c r="C120" s="202">
        <v>997</v>
      </c>
      <c r="D120" s="197">
        <v>562</v>
      </c>
      <c r="E120" s="205">
        <f t="shared" si="58"/>
        <v>56.369107321965899</v>
      </c>
      <c r="F120" s="197">
        <v>75</v>
      </c>
      <c r="G120" s="205">
        <f t="shared" si="53"/>
        <v>13.345195729537366</v>
      </c>
      <c r="H120" s="197">
        <v>241</v>
      </c>
      <c r="I120" s="205">
        <f t="shared" si="54"/>
        <v>42.882562277580071</v>
      </c>
      <c r="J120" s="197">
        <v>246</v>
      </c>
      <c r="K120" s="205">
        <f t="shared" si="55"/>
        <v>43.772241992882563</v>
      </c>
      <c r="L120" s="197">
        <v>240</v>
      </c>
      <c r="M120" s="205">
        <f t="shared" si="56"/>
        <v>97.560975609756099</v>
      </c>
      <c r="N120" s="261">
        <f t="shared" si="59"/>
        <v>556</v>
      </c>
      <c r="O120" s="205">
        <f t="shared" si="57"/>
        <v>98.932384341637004</v>
      </c>
      <c r="P120" s="197">
        <v>989</v>
      </c>
      <c r="Q120" s="197">
        <v>940</v>
      </c>
      <c r="R120" s="197">
        <v>49</v>
      </c>
      <c r="S120" s="204">
        <v>3.5</v>
      </c>
      <c r="T120" s="203">
        <v>5.6</v>
      </c>
      <c r="U120" s="203">
        <v>92</v>
      </c>
      <c r="V120" s="203">
        <v>11</v>
      </c>
      <c r="W120" s="189"/>
    </row>
    <row r="121" spans="1:23" s="188" customFormat="1" x14ac:dyDescent="0.25">
      <c r="A121" s="194">
        <v>4</v>
      </c>
      <c r="B121" s="198" t="s">
        <v>188</v>
      </c>
      <c r="C121" s="202">
        <v>1205</v>
      </c>
      <c r="D121" s="197">
        <v>649</v>
      </c>
      <c r="E121" s="205">
        <f t="shared" si="58"/>
        <v>53.858921161825727</v>
      </c>
      <c r="F121" s="197">
        <v>76</v>
      </c>
      <c r="G121" s="205">
        <f t="shared" si="53"/>
        <v>11.710323574730355</v>
      </c>
      <c r="H121" s="197">
        <v>279</v>
      </c>
      <c r="I121" s="205">
        <f t="shared" si="54"/>
        <v>42.989214175654851</v>
      </c>
      <c r="J121" s="197">
        <v>294</v>
      </c>
      <c r="K121" s="205">
        <f t="shared" si="55"/>
        <v>45.300462249614789</v>
      </c>
      <c r="L121" s="197">
        <v>291</v>
      </c>
      <c r="M121" s="205">
        <f t="shared" si="56"/>
        <v>98.979591836734699</v>
      </c>
      <c r="N121" s="261">
        <f t="shared" si="59"/>
        <v>646</v>
      </c>
      <c r="O121" s="205">
        <f t="shared" si="57"/>
        <v>99.537750385208014</v>
      </c>
      <c r="P121" s="197">
        <v>1021</v>
      </c>
      <c r="Q121" s="197">
        <v>983</v>
      </c>
      <c r="R121" s="197">
        <v>38</v>
      </c>
      <c r="S121" s="204">
        <v>3.5</v>
      </c>
      <c r="T121" s="203">
        <v>6</v>
      </c>
      <c r="U121" s="203">
        <v>93</v>
      </c>
      <c r="V121" s="203">
        <v>11</v>
      </c>
      <c r="W121" s="189">
        <v>1</v>
      </c>
    </row>
    <row r="122" spans="1:23" s="188" customFormat="1" x14ac:dyDescent="0.25">
      <c r="A122" s="194">
        <v>5</v>
      </c>
      <c r="B122" s="198" t="s">
        <v>189</v>
      </c>
      <c r="C122" s="202">
        <v>905</v>
      </c>
      <c r="D122" s="197">
        <v>512</v>
      </c>
      <c r="E122" s="205">
        <f t="shared" si="58"/>
        <v>56.574585635359114</v>
      </c>
      <c r="F122" s="197">
        <v>63</v>
      </c>
      <c r="G122" s="205">
        <f t="shared" si="53"/>
        <v>12.3046875</v>
      </c>
      <c r="H122" s="197">
        <v>219</v>
      </c>
      <c r="I122" s="205">
        <f t="shared" si="54"/>
        <v>42.7734375</v>
      </c>
      <c r="J122" s="197">
        <v>230</v>
      </c>
      <c r="K122" s="205">
        <f t="shared" si="55"/>
        <v>44.921875</v>
      </c>
      <c r="L122" s="197">
        <v>226</v>
      </c>
      <c r="M122" s="205">
        <f t="shared" si="56"/>
        <v>98.260869565217391</v>
      </c>
      <c r="N122" s="261">
        <f t="shared" si="59"/>
        <v>508</v>
      </c>
      <c r="O122" s="205">
        <f t="shared" si="57"/>
        <v>99.21875</v>
      </c>
      <c r="P122" s="197">
        <v>1025</v>
      </c>
      <c r="Q122" s="197">
        <v>982</v>
      </c>
      <c r="R122" s="197">
        <v>43</v>
      </c>
      <c r="S122" s="204">
        <v>3.4</v>
      </c>
      <c r="T122" s="203">
        <v>6.3</v>
      </c>
      <c r="U122" s="203">
        <v>93</v>
      </c>
      <c r="V122" s="203">
        <v>11</v>
      </c>
      <c r="W122" s="189"/>
    </row>
    <row r="123" spans="1:23" s="188" customFormat="1" x14ac:dyDescent="0.25">
      <c r="A123" s="194">
        <v>6</v>
      </c>
      <c r="B123" s="198" t="s">
        <v>190</v>
      </c>
      <c r="C123" s="202">
        <v>785</v>
      </c>
      <c r="D123" s="197">
        <v>419</v>
      </c>
      <c r="E123" s="205">
        <f t="shared" si="58"/>
        <v>53.375796178343947</v>
      </c>
      <c r="F123" s="197">
        <v>57</v>
      </c>
      <c r="G123" s="205">
        <f t="shared" si="53"/>
        <v>13.60381861575179</v>
      </c>
      <c r="H123" s="197">
        <v>173</v>
      </c>
      <c r="I123" s="205">
        <f t="shared" si="54"/>
        <v>41.288782816229116</v>
      </c>
      <c r="J123" s="197">
        <v>189</v>
      </c>
      <c r="K123" s="205">
        <f t="shared" si="55"/>
        <v>45.107398568019093</v>
      </c>
      <c r="L123" s="197">
        <v>182</v>
      </c>
      <c r="M123" s="205">
        <f t="shared" si="56"/>
        <v>96.296296296296291</v>
      </c>
      <c r="N123" s="261">
        <f t="shared" si="59"/>
        <v>412</v>
      </c>
      <c r="O123" s="205">
        <f t="shared" si="57"/>
        <v>98.329355608591882</v>
      </c>
      <c r="P123" s="197">
        <v>823</v>
      </c>
      <c r="Q123" s="197">
        <v>785</v>
      </c>
      <c r="R123" s="197">
        <v>38</v>
      </c>
      <c r="S123" s="204">
        <v>3.8</v>
      </c>
      <c r="T123" s="203">
        <v>6.3</v>
      </c>
      <c r="U123" s="203">
        <v>75</v>
      </c>
      <c r="V123" s="203">
        <v>10</v>
      </c>
      <c r="W123" s="189"/>
    </row>
    <row r="124" spans="1:23" s="188" customFormat="1" x14ac:dyDescent="0.25">
      <c r="A124" s="194">
        <v>7</v>
      </c>
      <c r="B124" s="198" t="s">
        <v>191</v>
      </c>
      <c r="C124" s="202">
        <v>1463</v>
      </c>
      <c r="D124" s="197">
        <v>733</v>
      </c>
      <c r="E124" s="205">
        <f t="shared" si="58"/>
        <v>50.10252904989747</v>
      </c>
      <c r="F124" s="197">
        <v>125</v>
      </c>
      <c r="G124" s="205">
        <f t="shared" si="53"/>
        <v>17.053206002728512</v>
      </c>
      <c r="H124" s="197">
        <v>322</v>
      </c>
      <c r="I124" s="205">
        <f t="shared" si="54"/>
        <v>43.929058663028648</v>
      </c>
      <c r="J124" s="197">
        <v>286</v>
      </c>
      <c r="K124" s="205">
        <f t="shared" si="55"/>
        <v>39.017735334242836</v>
      </c>
      <c r="L124" s="197">
        <v>282</v>
      </c>
      <c r="M124" s="205">
        <f t="shared" si="56"/>
        <v>98.6013986013986</v>
      </c>
      <c r="N124" s="261">
        <f t="shared" si="59"/>
        <v>729</v>
      </c>
      <c r="O124" s="205">
        <f t="shared" si="57"/>
        <v>99.454297407912691</v>
      </c>
      <c r="P124" s="197">
        <v>1023</v>
      </c>
      <c r="Q124" s="197">
        <v>989</v>
      </c>
      <c r="R124" s="197">
        <v>34</v>
      </c>
      <c r="S124" s="204">
        <v>3.1</v>
      </c>
      <c r="T124" s="203">
        <v>6.1</v>
      </c>
      <c r="U124" s="203">
        <v>93</v>
      </c>
      <c r="V124" s="203">
        <v>12</v>
      </c>
      <c r="W124" s="189"/>
    </row>
    <row r="125" spans="1:23" x14ac:dyDescent="0.25">
      <c r="A125" s="22"/>
      <c r="B125" s="29" t="s">
        <v>65</v>
      </c>
      <c r="C125" s="193">
        <f>SUM(C118:C124)</f>
        <v>7169</v>
      </c>
      <c r="D125" s="201">
        <f>F125+H125+J125</f>
        <v>3868</v>
      </c>
      <c r="E125" s="205">
        <f t="shared" si="58"/>
        <v>53.954526433254287</v>
      </c>
      <c r="F125" s="193">
        <f>SUM(F118:F124)</f>
        <v>525</v>
      </c>
      <c r="G125" s="205">
        <f t="shared" si="53"/>
        <v>13.572905894519131</v>
      </c>
      <c r="H125" s="193">
        <f>SUM(H118:H124)</f>
        <v>1664</v>
      </c>
      <c r="I125" s="205">
        <f t="shared" si="54"/>
        <v>43.019648397104447</v>
      </c>
      <c r="J125" s="193">
        <f>SUM(J118:J124)</f>
        <v>1679</v>
      </c>
      <c r="K125" s="205">
        <f t="shared" si="55"/>
        <v>43.407445708376422</v>
      </c>
      <c r="L125" s="193">
        <f>SUM(L118:L124)</f>
        <v>1643</v>
      </c>
      <c r="M125" s="205">
        <f t="shared" si="56"/>
        <v>97.855866587254312</v>
      </c>
      <c r="N125" s="193">
        <f>SUM(N118:N124)</f>
        <v>3832</v>
      </c>
      <c r="O125" s="205">
        <f t="shared" si="57"/>
        <v>99.069286452947253</v>
      </c>
      <c r="P125" s="193">
        <f>SUM(P118:P124)</f>
        <v>6749</v>
      </c>
      <c r="Q125" s="193">
        <f>SUM(Q118:Q124)</f>
        <v>6482</v>
      </c>
      <c r="R125" s="193">
        <f>SUM(R118:R124)</f>
        <v>267</v>
      </c>
      <c r="S125" s="199">
        <v>3.5</v>
      </c>
      <c r="T125" s="199">
        <v>5.9</v>
      </c>
      <c r="U125" s="199">
        <f>SUM(U118:U124)</f>
        <v>628</v>
      </c>
      <c r="V125" s="199">
        <v>11</v>
      </c>
      <c r="W125" s="193">
        <f>SUM(W118:W124)</f>
        <v>1</v>
      </c>
    </row>
    <row r="126" spans="1:23" x14ac:dyDescent="0.25">
      <c r="A126" s="48"/>
      <c r="B126" s="25"/>
      <c r="C126" s="26"/>
      <c r="D126" s="128">
        <f>F125+H125+J125</f>
        <v>3868</v>
      </c>
      <c r="E126" s="127"/>
      <c r="F126" s="30"/>
      <c r="G126" s="127"/>
      <c r="H126" s="30"/>
      <c r="I126" s="127"/>
      <c r="J126" s="30"/>
      <c r="K126" s="127"/>
      <c r="L126" s="30"/>
      <c r="M126" s="127"/>
      <c r="N126" s="30"/>
      <c r="O126" s="127"/>
      <c r="P126" s="26"/>
      <c r="Q126" s="26"/>
      <c r="R126" s="26"/>
      <c r="S126" s="113"/>
      <c r="T126" s="113"/>
      <c r="U126" s="113"/>
      <c r="V126" s="113"/>
      <c r="W126" s="26"/>
    </row>
    <row r="127" spans="1:23" x14ac:dyDescent="0.25">
      <c r="A127" s="48"/>
      <c r="B127" s="25" t="s">
        <v>76</v>
      </c>
      <c r="C127" s="26"/>
      <c r="D127" s="128"/>
      <c r="E127" s="127"/>
      <c r="F127" s="30"/>
      <c r="G127" s="127"/>
      <c r="H127" s="30"/>
      <c r="I127" s="127"/>
      <c r="J127" s="30"/>
      <c r="K127" s="127"/>
      <c r="L127" s="30"/>
      <c r="M127" s="127"/>
      <c r="N127" s="30"/>
      <c r="O127" s="127"/>
      <c r="P127" s="26"/>
      <c r="Q127" s="26"/>
      <c r="R127" s="26"/>
      <c r="S127" s="113"/>
      <c r="T127" s="113"/>
      <c r="U127" s="113"/>
      <c r="V127" s="113"/>
      <c r="W127" s="26"/>
    </row>
    <row r="128" spans="1:23" ht="18" customHeight="1" x14ac:dyDescent="0.25">
      <c r="A128" s="164">
        <v>1</v>
      </c>
      <c r="B128" s="166" t="s">
        <v>107</v>
      </c>
      <c r="C128" s="168">
        <v>707</v>
      </c>
      <c r="D128" s="165">
        <v>218</v>
      </c>
      <c r="E128" s="171">
        <v>30.834512022630836</v>
      </c>
      <c r="F128" s="165">
        <v>1</v>
      </c>
      <c r="G128" s="171">
        <v>0.45871559633027525</v>
      </c>
      <c r="H128" s="165">
        <v>19</v>
      </c>
      <c r="I128" s="171">
        <v>8.7155963302752291</v>
      </c>
      <c r="J128" s="165">
        <v>198</v>
      </c>
      <c r="K128" s="171">
        <v>90.825688073394502</v>
      </c>
      <c r="L128" s="165">
        <v>187</v>
      </c>
      <c r="M128" s="171">
        <v>94.444444444444443</v>
      </c>
      <c r="N128" s="165">
        <f>L128+H128+F128</f>
        <v>207</v>
      </c>
      <c r="O128" s="171">
        <v>94.954128440366972</v>
      </c>
      <c r="P128" s="165">
        <v>878</v>
      </c>
      <c r="Q128" s="165">
        <v>588</v>
      </c>
      <c r="R128" s="165">
        <v>0</v>
      </c>
      <c r="S128" s="170">
        <v>3.1</v>
      </c>
      <c r="T128" s="169">
        <v>4.4000000000000004</v>
      </c>
      <c r="U128" s="169">
        <v>51</v>
      </c>
      <c r="V128" s="169">
        <v>10.7</v>
      </c>
      <c r="W128" s="163"/>
    </row>
    <row r="129" spans="1:23" ht="18" customHeight="1" x14ac:dyDescent="0.25">
      <c r="A129" s="164">
        <v>2</v>
      </c>
      <c r="B129" s="166" t="s">
        <v>108</v>
      </c>
      <c r="C129" s="168">
        <v>780</v>
      </c>
      <c r="D129" s="165">
        <v>136</v>
      </c>
      <c r="E129" s="171">
        <v>17.435897435897434</v>
      </c>
      <c r="F129" s="165">
        <v>8</v>
      </c>
      <c r="G129" s="171">
        <v>5.882352941176471</v>
      </c>
      <c r="H129" s="165">
        <v>17</v>
      </c>
      <c r="I129" s="171">
        <v>12.5</v>
      </c>
      <c r="J129" s="167">
        <v>111</v>
      </c>
      <c r="K129" s="171">
        <v>81.617647058823536</v>
      </c>
      <c r="L129" s="165">
        <v>101</v>
      </c>
      <c r="M129" s="171">
        <v>90.990990990990994</v>
      </c>
      <c r="N129" s="261">
        <f t="shared" ref="N129:N133" si="60">L129+H129+F129</f>
        <v>126</v>
      </c>
      <c r="O129" s="171">
        <v>92.647058823529406</v>
      </c>
      <c r="P129" s="165">
        <v>394</v>
      </c>
      <c r="Q129" s="165">
        <v>261</v>
      </c>
      <c r="R129" s="165">
        <v>0</v>
      </c>
      <c r="S129" s="170">
        <v>3.1</v>
      </c>
      <c r="T129" s="169">
        <v>4.5999999999999996</v>
      </c>
      <c r="U129" s="169">
        <v>38.5</v>
      </c>
      <c r="V129" s="169">
        <v>13.2</v>
      </c>
      <c r="W129" s="163"/>
    </row>
    <row r="130" spans="1:23" x14ac:dyDescent="0.25">
      <c r="A130" s="164">
        <v>3</v>
      </c>
      <c r="B130" s="166" t="s">
        <v>109</v>
      </c>
      <c r="C130" s="168">
        <v>1007</v>
      </c>
      <c r="D130" s="165">
        <v>159</v>
      </c>
      <c r="E130" s="171">
        <v>15.789473684210526</v>
      </c>
      <c r="F130" s="165">
        <v>3</v>
      </c>
      <c r="G130" s="171">
        <v>1.8867924528301887</v>
      </c>
      <c r="H130" s="165">
        <v>28</v>
      </c>
      <c r="I130" s="171">
        <v>17.610062893081761</v>
      </c>
      <c r="J130" s="165">
        <v>128</v>
      </c>
      <c r="K130" s="171">
        <v>80.503144654088047</v>
      </c>
      <c r="L130" s="165">
        <v>113</v>
      </c>
      <c r="M130" s="171">
        <v>88.28125</v>
      </c>
      <c r="N130" s="261">
        <f t="shared" si="60"/>
        <v>144</v>
      </c>
      <c r="O130" s="171">
        <v>90.566037735849051</v>
      </c>
      <c r="P130" s="165">
        <v>399</v>
      </c>
      <c r="Q130" s="165">
        <v>267</v>
      </c>
      <c r="R130" s="165">
        <v>0</v>
      </c>
      <c r="S130" s="170">
        <v>4.4000000000000004</v>
      </c>
      <c r="T130" s="169">
        <v>5.8</v>
      </c>
      <c r="U130" s="169">
        <v>32</v>
      </c>
      <c r="V130" s="169">
        <v>10.3</v>
      </c>
      <c r="W130" s="163"/>
    </row>
    <row r="131" spans="1:23" ht="19.5" customHeight="1" x14ac:dyDescent="0.25">
      <c r="A131" s="164">
        <v>4</v>
      </c>
      <c r="B131" s="166" t="s">
        <v>110</v>
      </c>
      <c r="C131" s="168">
        <v>999</v>
      </c>
      <c r="D131" s="165">
        <v>297</v>
      </c>
      <c r="E131" s="171">
        <v>29.72972972972973</v>
      </c>
      <c r="F131" s="165">
        <v>5</v>
      </c>
      <c r="G131" s="171">
        <v>1.6835016835016836</v>
      </c>
      <c r="H131" s="165">
        <v>29</v>
      </c>
      <c r="I131" s="171">
        <v>9.7643097643097647</v>
      </c>
      <c r="J131" s="165">
        <v>263</v>
      </c>
      <c r="K131" s="171">
        <v>88.552188552188554</v>
      </c>
      <c r="L131" s="165">
        <v>243</v>
      </c>
      <c r="M131" s="171">
        <v>92.395437262357419</v>
      </c>
      <c r="N131" s="261">
        <f t="shared" si="60"/>
        <v>277</v>
      </c>
      <c r="O131" s="171">
        <v>93.265993265993259</v>
      </c>
      <c r="P131" s="165">
        <v>1016</v>
      </c>
      <c r="Q131" s="165">
        <v>686</v>
      </c>
      <c r="R131" s="165">
        <v>19</v>
      </c>
      <c r="S131" s="170">
        <v>3.7</v>
      </c>
      <c r="T131" s="169">
        <v>5.5</v>
      </c>
      <c r="U131" s="169">
        <v>65</v>
      </c>
      <c r="V131" s="169">
        <v>13.5</v>
      </c>
      <c r="W131" s="163"/>
    </row>
    <row r="132" spans="1:23" ht="15.75" customHeight="1" x14ac:dyDescent="0.25">
      <c r="A132" s="164">
        <v>5</v>
      </c>
      <c r="B132" s="166" t="s">
        <v>111</v>
      </c>
      <c r="C132" s="168">
        <v>1070</v>
      </c>
      <c r="D132" s="165">
        <v>135</v>
      </c>
      <c r="E132" s="171">
        <v>12.616822429906541</v>
      </c>
      <c r="F132" s="165">
        <v>1</v>
      </c>
      <c r="G132" s="171">
        <v>0.7407407407407407</v>
      </c>
      <c r="H132" s="165">
        <v>18</v>
      </c>
      <c r="I132" s="171">
        <v>13.333333333333334</v>
      </c>
      <c r="J132" s="165">
        <v>116</v>
      </c>
      <c r="K132" s="171">
        <v>85.925925925925924</v>
      </c>
      <c r="L132" s="165">
        <v>116</v>
      </c>
      <c r="M132" s="171">
        <v>100</v>
      </c>
      <c r="N132" s="261">
        <f t="shared" si="60"/>
        <v>135</v>
      </c>
      <c r="O132" s="171">
        <v>100</v>
      </c>
      <c r="P132" s="165">
        <v>486</v>
      </c>
      <c r="Q132" s="165">
        <v>320</v>
      </c>
      <c r="R132" s="165">
        <v>28</v>
      </c>
      <c r="S132" s="170">
        <v>3.2</v>
      </c>
      <c r="T132" s="169">
        <v>5.7</v>
      </c>
      <c r="U132" s="169">
        <v>28.5</v>
      </c>
      <c r="V132" s="169">
        <v>11.5</v>
      </c>
      <c r="W132" s="163"/>
    </row>
    <row r="133" spans="1:23" x14ac:dyDescent="0.25">
      <c r="A133" s="164">
        <v>6</v>
      </c>
      <c r="B133" s="166" t="s">
        <v>112</v>
      </c>
      <c r="C133" s="168">
        <v>995</v>
      </c>
      <c r="D133" s="165">
        <v>211</v>
      </c>
      <c r="E133" s="171">
        <v>21.206030150753769</v>
      </c>
      <c r="F133" s="165">
        <v>6</v>
      </c>
      <c r="G133" s="171">
        <v>2.8436018957345972</v>
      </c>
      <c r="H133" s="165">
        <v>22</v>
      </c>
      <c r="I133" s="171">
        <v>10.42654028436019</v>
      </c>
      <c r="J133" s="165">
        <v>183</v>
      </c>
      <c r="K133" s="171">
        <v>86.72985781990522</v>
      </c>
      <c r="L133" s="165">
        <v>178</v>
      </c>
      <c r="M133" s="171">
        <v>97.267759562841533</v>
      </c>
      <c r="N133" s="261">
        <f t="shared" si="60"/>
        <v>206</v>
      </c>
      <c r="O133" s="171">
        <v>97.630331753554501</v>
      </c>
      <c r="P133" s="165">
        <v>945</v>
      </c>
      <c r="Q133" s="165">
        <v>623</v>
      </c>
      <c r="R133" s="165">
        <v>0</v>
      </c>
      <c r="S133" s="170">
        <v>3.6</v>
      </c>
      <c r="T133" s="169">
        <v>4.7</v>
      </c>
      <c r="U133" s="169">
        <v>65</v>
      </c>
      <c r="V133" s="169">
        <v>12.6</v>
      </c>
      <c r="W133" s="163"/>
    </row>
    <row r="134" spans="1:23" x14ac:dyDescent="0.25">
      <c r="A134" s="49"/>
      <c r="B134" s="49" t="s">
        <v>65</v>
      </c>
      <c r="C134" s="124">
        <f>SUM(C128:C133)</f>
        <v>5558</v>
      </c>
      <c r="D134" s="125">
        <f t="shared" si="36"/>
        <v>1156</v>
      </c>
      <c r="E134" s="140">
        <f t="shared" si="37"/>
        <v>20.79884850665707</v>
      </c>
      <c r="F134" s="124">
        <f t="shared" ref="F134:N134" si="61">SUM(F128:F133)</f>
        <v>24</v>
      </c>
      <c r="G134" s="140">
        <f t="shared" si="39"/>
        <v>2.0761245674740483</v>
      </c>
      <c r="H134" s="124">
        <f t="shared" si="61"/>
        <v>133</v>
      </c>
      <c r="I134" s="140">
        <f t="shared" si="40"/>
        <v>11.505190311418685</v>
      </c>
      <c r="J134" s="124">
        <f t="shared" si="61"/>
        <v>999</v>
      </c>
      <c r="K134" s="140">
        <f t="shared" si="41"/>
        <v>86.418685121107274</v>
      </c>
      <c r="L134" s="124">
        <f t="shared" si="61"/>
        <v>938</v>
      </c>
      <c r="M134" s="140">
        <f t="shared" si="42"/>
        <v>93.893893893893889</v>
      </c>
      <c r="N134" s="124">
        <f t="shared" si="61"/>
        <v>1095</v>
      </c>
      <c r="O134" s="140">
        <f t="shared" si="43"/>
        <v>94.72318339100346</v>
      </c>
      <c r="P134" s="174">
        <v>4118</v>
      </c>
      <c r="Q134" s="174">
        <v>2745</v>
      </c>
      <c r="R134" s="174">
        <v>47</v>
      </c>
      <c r="S134" s="175">
        <v>3.52</v>
      </c>
      <c r="T134" s="175">
        <v>5.12</v>
      </c>
      <c r="U134" s="175">
        <v>280</v>
      </c>
      <c r="V134" s="175">
        <v>12</v>
      </c>
      <c r="W134" s="174">
        <v>0</v>
      </c>
    </row>
    <row r="135" spans="1:23" x14ac:dyDescent="0.25">
      <c r="A135" s="48"/>
      <c r="B135" s="25"/>
      <c r="C135" s="26"/>
      <c r="D135" s="288">
        <f>F134+H134+J134</f>
        <v>1156</v>
      </c>
      <c r="E135" s="127"/>
      <c r="F135" s="30"/>
      <c r="G135" s="127"/>
      <c r="H135" s="30"/>
      <c r="I135" s="127"/>
      <c r="J135" s="30"/>
      <c r="K135" s="127"/>
      <c r="L135" s="30"/>
      <c r="M135" s="127"/>
      <c r="N135" s="30"/>
      <c r="O135" s="127"/>
      <c r="P135" s="30"/>
      <c r="Q135" s="26"/>
      <c r="R135" s="26"/>
      <c r="S135" s="113"/>
      <c r="T135" s="113"/>
      <c r="U135" s="113"/>
      <c r="V135" s="113"/>
      <c r="W135" s="26"/>
    </row>
    <row r="136" spans="1:23" x14ac:dyDescent="0.25">
      <c r="A136" s="48"/>
      <c r="B136" s="25" t="s">
        <v>77</v>
      </c>
      <c r="C136" s="26"/>
      <c r="D136" s="128"/>
      <c r="E136" s="127"/>
      <c r="F136" s="30"/>
      <c r="G136" s="127"/>
      <c r="H136" s="30"/>
      <c r="I136" s="127"/>
      <c r="J136" s="30"/>
      <c r="K136" s="127"/>
      <c r="L136" s="30"/>
      <c r="M136" s="127"/>
      <c r="N136" s="30"/>
      <c r="O136" s="127"/>
      <c r="P136" s="30"/>
      <c r="Q136" s="26"/>
      <c r="R136" s="26"/>
      <c r="S136" s="113"/>
      <c r="T136" s="113"/>
      <c r="U136" s="113"/>
      <c r="V136" s="113"/>
      <c r="W136" s="26"/>
    </row>
    <row r="137" spans="1:23" s="253" customFormat="1" ht="23.25" customHeight="1" x14ac:dyDescent="0.25">
      <c r="A137" s="258">
        <v>1</v>
      </c>
      <c r="B137" s="262" t="s">
        <v>150</v>
      </c>
      <c r="C137" s="266">
        <v>765</v>
      </c>
      <c r="D137" s="261"/>
      <c r="E137" s="270">
        <f t="shared" ref="E137:E143" si="62">D137*100/C137</f>
        <v>0</v>
      </c>
      <c r="F137" s="261"/>
      <c r="G137" s="270" t="e">
        <f t="shared" ref="G137:G143" si="63">F137*100/D137</f>
        <v>#DIV/0!</v>
      </c>
      <c r="H137" s="261"/>
      <c r="I137" s="270" t="e">
        <f t="shared" ref="I137:I143" si="64">H137*100/D137</f>
        <v>#DIV/0!</v>
      </c>
      <c r="J137" s="261"/>
      <c r="K137" s="270" t="e">
        <f t="shared" ref="K137:K143" si="65">J137*100/D137</f>
        <v>#DIV/0!</v>
      </c>
      <c r="L137" s="261"/>
      <c r="M137" s="270" t="e">
        <f t="shared" ref="M137:M143" si="66">L137*100/J137</f>
        <v>#DIV/0!</v>
      </c>
      <c r="N137" s="261">
        <f>L137+H137+F137</f>
        <v>0</v>
      </c>
      <c r="O137" s="270" t="e">
        <f t="shared" ref="O137:O143" si="67">N137*100/D137</f>
        <v>#DIV/0!</v>
      </c>
      <c r="P137" s="261"/>
      <c r="Q137" s="261"/>
      <c r="R137" s="261"/>
      <c r="S137" s="268"/>
      <c r="T137" s="267"/>
      <c r="U137" s="267"/>
      <c r="V137" s="267"/>
      <c r="W137" s="254"/>
    </row>
    <row r="138" spans="1:23" s="253" customFormat="1" ht="23.25" customHeight="1" x14ac:dyDescent="0.25">
      <c r="A138" s="258">
        <v>2</v>
      </c>
      <c r="B138" s="262" t="s">
        <v>151</v>
      </c>
      <c r="C138" s="266">
        <v>849</v>
      </c>
      <c r="D138" s="261">
        <v>52</v>
      </c>
      <c r="E138" s="270">
        <f t="shared" si="62"/>
        <v>6.1248527679623086</v>
      </c>
      <c r="F138" s="261">
        <v>4</v>
      </c>
      <c r="G138" s="270">
        <f t="shared" si="63"/>
        <v>7.6923076923076925</v>
      </c>
      <c r="H138" s="261">
        <v>2</v>
      </c>
      <c r="I138" s="270">
        <f t="shared" si="64"/>
        <v>3.8461538461538463</v>
      </c>
      <c r="J138" s="264">
        <v>46</v>
      </c>
      <c r="K138" s="270">
        <f t="shared" si="65"/>
        <v>88.461538461538467</v>
      </c>
      <c r="L138" s="261">
        <v>36</v>
      </c>
      <c r="M138" s="270">
        <f t="shared" si="66"/>
        <v>78.260869565217391</v>
      </c>
      <c r="N138" s="261">
        <f>L138+H138+F138</f>
        <v>42</v>
      </c>
      <c r="O138" s="270">
        <f t="shared" si="67"/>
        <v>80.769230769230774</v>
      </c>
      <c r="P138" s="261">
        <v>209</v>
      </c>
      <c r="Q138" s="261">
        <v>181</v>
      </c>
      <c r="R138" s="261">
        <v>4</v>
      </c>
      <c r="S138" s="268">
        <v>4.2</v>
      </c>
      <c r="T138" s="267">
        <v>4.3</v>
      </c>
      <c r="U138" s="267">
        <v>22</v>
      </c>
      <c r="V138" s="267">
        <v>13.5</v>
      </c>
      <c r="W138" s="254"/>
    </row>
    <row r="139" spans="1:23" s="253" customFormat="1" ht="23.25" customHeight="1" x14ac:dyDescent="0.25">
      <c r="A139" s="258">
        <v>3</v>
      </c>
      <c r="B139" s="262" t="s">
        <v>152</v>
      </c>
      <c r="C139" s="266">
        <v>946</v>
      </c>
      <c r="D139" s="261">
        <v>166</v>
      </c>
      <c r="E139" s="270">
        <f t="shared" si="62"/>
        <v>17.547568710359407</v>
      </c>
      <c r="F139" s="261">
        <v>11</v>
      </c>
      <c r="G139" s="270">
        <f t="shared" si="63"/>
        <v>6.6265060240963853</v>
      </c>
      <c r="H139" s="261">
        <v>23</v>
      </c>
      <c r="I139" s="270">
        <f t="shared" si="64"/>
        <v>13.855421686746988</v>
      </c>
      <c r="J139" s="261">
        <v>132</v>
      </c>
      <c r="K139" s="270">
        <f t="shared" si="65"/>
        <v>79.518072289156621</v>
      </c>
      <c r="L139" s="261">
        <v>102</v>
      </c>
      <c r="M139" s="270">
        <f t="shared" si="66"/>
        <v>77.272727272727266</v>
      </c>
      <c r="N139" s="261">
        <f t="shared" ref="N139:N142" si="68">L139+H139+F139</f>
        <v>136</v>
      </c>
      <c r="O139" s="270">
        <f t="shared" si="67"/>
        <v>81.92771084337349</v>
      </c>
      <c r="P139" s="261">
        <v>819</v>
      </c>
      <c r="Q139" s="261">
        <v>723</v>
      </c>
      <c r="R139" s="261">
        <v>28</v>
      </c>
      <c r="S139" s="268">
        <v>3.5</v>
      </c>
      <c r="T139" s="267">
        <v>3.9</v>
      </c>
      <c r="U139" s="267">
        <v>53</v>
      </c>
      <c r="V139" s="267">
        <v>12.3</v>
      </c>
      <c r="W139" s="254"/>
    </row>
    <row r="140" spans="1:23" s="253" customFormat="1" ht="23.25" customHeight="1" x14ac:dyDescent="0.25">
      <c r="A140" s="258">
        <v>4</v>
      </c>
      <c r="B140" s="262" t="s">
        <v>153</v>
      </c>
      <c r="C140" s="266">
        <v>958</v>
      </c>
      <c r="D140" s="261">
        <v>398</v>
      </c>
      <c r="E140" s="270">
        <f t="shared" si="62"/>
        <v>41.544885177453025</v>
      </c>
      <c r="F140" s="261">
        <v>35</v>
      </c>
      <c r="G140" s="270">
        <f t="shared" si="63"/>
        <v>8.7939698492462313</v>
      </c>
      <c r="H140" s="261">
        <v>91</v>
      </c>
      <c r="I140" s="270">
        <f t="shared" si="64"/>
        <v>22.8643216080402</v>
      </c>
      <c r="J140" s="261">
        <v>272</v>
      </c>
      <c r="K140" s="270">
        <f t="shared" si="65"/>
        <v>68.341708542713562</v>
      </c>
      <c r="L140" s="261">
        <v>199</v>
      </c>
      <c r="M140" s="270">
        <f t="shared" si="66"/>
        <v>73.161764705882348</v>
      </c>
      <c r="N140" s="261">
        <f t="shared" si="68"/>
        <v>325</v>
      </c>
      <c r="O140" s="270">
        <f t="shared" si="67"/>
        <v>81.658291457286438</v>
      </c>
      <c r="P140" s="261">
        <v>1284</v>
      </c>
      <c r="Q140" s="261">
        <v>863</v>
      </c>
      <c r="R140" s="261">
        <v>194</v>
      </c>
      <c r="S140" s="268">
        <v>2.9</v>
      </c>
      <c r="T140" s="267">
        <v>3.8</v>
      </c>
      <c r="U140" s="267">
        <v>68.75</v>
      </c>
      <c r="V140" s="267">
        <v>11.3</v>
      </c>
      <c r="W140" s="254"/>
    </row>
    <row r="141" spans="1:23" s="253" customFormat="1" ht="23.25" customHeight="1" x14ac:dyDescent="0.25">
      <c r="A141" s="258">
        <v>5</v>
      </c>
      <c r="B141" s="262" t="s">
        <v>154</v>
      </c>
      <c r="C141" s="266">
        <v>961</v>
      </c>
      <c r="D141" s="261"/>
      <c r="E141" s="270">
        <f t="shared" si="62"/>
        <v>0</v>
      </c>
      <c r="F141" s="261"/>
      <c r="G141" s="270" t="e">
        <f t="shared" si="63"/>
        <v>#DIV/0!</v>
      </c>
      <c r="H141" s="261"/>
      <c r="I141" s="270" t="e">
        <f t="shared" si="64"/>
        <v>#DIV/0!</v>
      </c>
      <c r="J141" s="261"/>
      <c r="K141" s="270" t="e">
        <f t="shared" si="65"/>
        <v>#DIV/0!</v>
      </c>
      <c r="L141" s="261"/>
      <c r="M141" s="270" t="e">
        <f t="shared" si="66"/>
        <v>#DIV/0!</v>
      </c>
      <c r="N141" s="261">
        <f t="shared" si="68"/>
        <v>0</v>
      </c>
      <c r="O141" s="270" t="e">
        <f t="shared" si="67"/>
        <v>#DIV/0!</v>
      </c>
      <c r="P141" s="261"/>
      <c r="Q141" s="261"/>
      <c r="R141" s="261"/>
      <c r="S141" s="268"/>
      <c r="T141" s="267"/>
      <c r="U141" s="267"/>
      <c r="V141" s="267"/>
      <c r="W141" s="254"/>
    </row>
    <row r="142" spans="1:23" s="253" customFormat="1" ht="23.25" customHeight="1" x14ac:dyDescent="0.25">
      <c r="A142" s="258">
        <v>6</v>
      </c>
      <c r="B142" s="262" t="s">
        <v>155</v>
      </c>
      <c r="C142" s="266">
        <v>901</v>
      </c>
      <c r="D142" s="261"/>
      <c r="E142" s="270">
        <f t="shared" si="62"/>
        <v>0</v>
      </c>
      <c r="F142" s="261"/>
      <c r="G142" s="270" t="e">
        <f t="shared" si="63"/>
        <v>#DIV/0!</v>
      </c>
      <c r="H142" s="261"/>
      <c r="I142" s="270" t="e">
        <f t="shared" si="64"/>
        <v>#DIV/0!</v>
      </c>
      <c r="J142" s="261"/>
      <c r="K142" s="270" t="e">
        <f t="shared" si="65"/>
        <v>#DIV/0!</v>
      </c>
      <c r="L142" s="261"/>
      <c r="M142" s="270" t="e">
        <f t="shared" si="66"/>
        <v>#DIV/0!</v>
      </c>
      <c r="N142" s="261">
        <f t="shared" si="68"/>
        <v>0</v>
      </c>
      <c r="O142" s="270" t="e">
        <f t="shared" si="67"/>
        <v>#DIV/0!</v>
      </c>
      <c r="P142" s="261"/>
      <c r="Q142" s="261"/>
      <c r="R142" s="261"/>
      <c r="S142" s="268"/>
      <c r="T142" s="267"/>
      <c r="U142" s="267"/>
      <c r="V142" s="267"/>
      <c r="W142" s="254"/>
    </row>
    <row r="143" spans="1:23" s="39" customFormat="1" x14ac:dyDescent="0.2">
      <c r="A143" s="52"/>
      <c r="B143" s="52" t="s">
        <v>65</v>
      </c>
      <c r="C143" s="257">
        <f>SUM(C137:C142)</f>
        <v>5380</v>
      </c>
      <c r="D143" s="257">
        <f>SUM(D137:D142)</f>
        <v>616</v>
      </c>
      <c r="E143" s="270">
        <f t="shared" si="62"/>
        <v>11.449814126394052</v>
      </c>
      <c r="F143" s="257">
        <f>SUM(F137:F142)</f>
        <v>50</v>
      </c>
      <c r="G143" s="270">
        <f t="shared" si="63"/>
        <v>8.1168831168831161</v>
      </c>
      <c r="H143" s="257">
        <f>SUM(H137:H142)</f>
        <v>116</v>
      </c>
      <c r="I143" s="270">
        <f t="shared" si="64"/>
        <v>18.831168831168831</v>
      </c>
      <c r="J143" s="257">
        <f>SUM(J137:J142)</f>
        <v>450</v>
      </c>
      <c r="K143" s="270">
        <f t="shared" si="65"/>
        <v>73.051948051948045</v>
      </c>
      <c r="L143" s="257">
        <f>SUM(L137:L142)</f>
        <v>337</v>
      </c>
      <c r="M143" s="270">
        <f t="shared" si="66"/>
        <v>74.888888888888886</v>
      </c>
      <c r="N143" s="257">
        <f>SUM(N137:N142)</f>
        <v>503</v>
      </c>
      <c r="O143" s="270">
        <f t="shared" si="67"/>
        <v>81.65584415584415</v>
      </c>
      <c r="P143" s="257">
        <f>SUM(P137:P142)</f>
        <v>2312</v>
      </c>
      <c r="Q143" s="257">
        <f t="shared" ref="Q143:R143" si="69">SUM(Q137:Q142)</f>
        <v>1767</v>
      </c>
      <c r="R143" s="257">
        <f t="shared" si="69"/>
        <v>226</v>
      </c>
      <c r="S143" s="263">
        <v>3.5</v>
      </c>
      <c r="T143" s="263">
        <v>4</v>
      </c>
      <c r="U143" s="263">
        <f>SUM(U137:U142)</f>
        <v>143.75</v>
      </c>
      <c r="V143" s="263">
        <v>12.37</v>
      </c>
      <c r="W143" s="257">
        <f t="shared" ref="W143" si="70">SUM(W133:W142)</f>
        <v>0</v>
      </c>
    </row>
    <row r="144" spans="1:23" x14ac:dyDescent="0.25">
      <c r="A144" s="48"/>
      <c r="B144" s="25"/>
      <c r="C144" s="26"/>
      <c r="D144" s="128">
        <f>F143+H143+J143</f>
        <v>616</v>
      </c>
      <c r="E144" s="127"/>
      <c r="F144" s="30"/>
      <c r="G144" s="127"/>
      <c r="H144" s="30"/>
      <c r="I144" s="127"/>
      <c r="J144" s="30"/>
      <c r="K144" s="127"/>
      <c r="L144" s="30"/>
      <c r="M144" s="127"/>
      <c r="N144" s="30"/>
      <c r="O144" s="127"/>
      <c r="P144" s="30"/>
      <c r="Q144" s="26"/>
      <c r="R144" s="26"/>
      <c r="S144" s="113"/>
      <c r="T144" s="113"/>
      <c r="U144" s="113"/>
      <c r="V144" s="113"/>
      <c r="W144" s="26"/>
    </row>
    <row r="145" spans="1:23" x14ac:dyDescent="0.25">
      <c r="A145" s="53"/>
      <c r="B145" s="62" t="s">
        <v>78</v>
      </c>
      <c r="C145" s="119"/>
      <c r="D145" s="128"/>
      <c r="E145" s="127"/>
      <c r="F145" s="120"/>
      <c r="G145" s="127"/>
      <c r="H145" s="120"/>
      <c r="I145" s="127"/>
      <c r="J145" s="120"/>
      <c r="K145" s="127"/>
      <c r="L145" s="120"/>
      <c r="M145" s="127"/>
      <c r="N145" s="120"/>
      <c r="O145" s="127"/>
      <c r="P145" s="120"/>
      <c r="Q145" s="119"/>
      <c r="R145" s="119"/>
      <c r="S145" s="121"/>
      <c r="T145" s="121"/>
      <c r="U145" s="121"/>
      <c r="V145" s="121"/>
      <c r="W145" s="119"/>
    </row>
    <row r="146" spans="1:23" s="188" customFormat="1" x14ac:dyDescent="0.25">
      <c r="A146" s="194">
        <v>1</v>
      </c>
      <c r="B146" s="198" t="s">
        <v>113</v>
      </c>
      <c r="C146" s="202">
        <v>808</v>
      </c>
      <c r="D146" s="197">
        <v>369</v>
      </c>
      <c r="E146" s="205">
        <f t="shared" ref="E146:E152" si="71">D146*100/C146</f>
        <v>45.668316831683171</v>
      </c>
      <c r="F146" s="197">
        <v>39</v>
      </c>
      <c r="G146" s="205">
        <f t="shared" ref="G146:G152" si="72">F146*100/D146</f>
        <v>10.56910569105691</v>
      </c>
      <c r="H146" s="197">
        <v>82</v>
      </c>
      <c r="I146" s="205">
        <f t="shared" ref="I146:I152" si="73">H146*100/D146</f>
        <v>22.222222222222221</v>
      </c>
      <c r="J146" s="197">
        <v>248</v>
      </c>
      <c r="K146" s="205">
        <f t="shared" ref="K146:K152" si="74">J146*100/D146</f>
        <v>67.208672086720867</v>
      </c>
      <c r="L146" s="197">
        <v>214</v>
      </c>
      <c r="M146" s="205">
        <f t="shared" ref="M146:M152" si="75">L146*100/J146</f>
        <v>86.290322580645167</v>
      </c>
      <c r="N146" s="197">
        <f>L146+H146+F146</f>
        <v>335</v>
      </c>
      <c r="O146" s="205">
        <f t="shared" ref="O146:O152" si="76">N146*100/D146</f>
        <v>90.785907859078591</v>
      </c>
      <c r="P146" s="197">
        <v>646</v>
      </c>
      <c r="Q146" s="197">
        <v>324</v>
      </c>
      <c r="R146" s="197">
        <v>12</v>
      </c>
      <c r="S146" s="204">
        <v>4.2</v>
      </c>
      <c r="T146" s="203">
        <v>5.3</v>
      </c>
      <c r="U146" s="203">
        <v>52</v>
      </c>
      <c r="V146" s="203">
        <v>12</v>
      </c>
      <c r="W146" s="189"/>
    </row>
    <row r="147" spans="1:23" s="188" customFormat="1" x14ac:dyDescent="0.25">
      <c r="A147" s="194">
        <v>2</v>
      </c>
      <c r="B147" s="198" t="s">
        <v>114</v>
      </c>
      <c r="C147" s="202">
        <v>631</v>
      </c>
      <c r="D147" s="197">
        <v>67</v>
      </c>
      <c r="E147" s="205">
        <f t="shared" si="71"/>
        <v>10.618066561014263</v>
      </c>
      <c r="F147" s="197">
        <v>7</v>
      </c>
      <c r="G147" s="205">
        <f t="shared" si="72"/>
        <v>10.447761194029852</v>
      </c>
      <c r="H147" s="197">
        <v>15</v>
      </c>
      <c r="I147" s="205">
        <f t="shared" si="73"/>
        <v>22.388059701492537</v>
      </c>
      <c r="J147" s="200">
        <v>45</v>
      </c>
      <c r="K147" s="205">
        <f t="shared" si="74"/>
        <v>67.164179104477611</v>
      </c>
      <c r="L147" s="197">
        <v>25</v>
      </c>
      <c r="M147" s="205">
        <f t="shared" si="75"/>
        <v>55.555555555555557</v>
      </c>
      <c r="N147" s="261">
        <f t="shared" ref="N147:N151" si="77">L147+H147+F147</f>
        <v>47</v>
      </c>
      <c r="O147" s="205">
        <f t="shared" si="76"/>
        <v>70.149253731343279</v>
      </c>
      <c r="P147" s="197">
        <v>117</v>
      </c>
      <c r="Q147" s="197">
        <v>57</v>
      </c>
      <c r="R147" s="197">
        <v>5</v>
      </c>
      <c r="S147" s="204">
        <v>3.6</v>
      </c>
      <c r="T147" s="203">
        <v>4.2</v>
      </c>
      <c r="U147" s="203">
        <v>12</v>
      </c>
      <c r="V147" s="203">
        <v>12</v>
      </c>
      <c r="W147" s="189"/>
    </row>
    <row r="148" spans="1:23" s="188" customFormat="1" x14ac:dyDescent="0.25">
      <c r="A148" s="194">
        <v>3</v>
      </c>
      <c r="B148" s="198" t="s">
        <v>119</v>
      </c>
      <c r="C148" s="202">
        <v>1088</v>
      </c>
      <c r="D148" s="197">
        <v>352</v>
      </c>
      <c r="E148" s="205">
        <f t="shared" si="71"/>
        <v>32.352941176470587</v>
      </c>
      <c r="F148" s="197">
        <v>31</v>
      </c>
      <c r="G148" s="205">
        <f t="shared" si="72"/>
        <v>8.8068181818181817</v>
      </c>
      <c r="H148" s="197">
        <v>78</v>
      </c>
      <c r="I148" s="205">
        <f t="shared" si="73"/>
        <v>22.15909090909091</v>
      </c>
      <c r="J148" s="197">
        <v>243</v>
      </c>
      <c r="K148" s="205">
        <f t="shared" si="74"/>
        <v>69.034090909090907</v>
      </c>
      <c r="L148" s="197">
        <v>226</v>
      </c>
      <c r="M148" s="205">
        <f t="shared" si="75"/>
        <v>93.004115226337447</v>
      </c>
      <c r="N148" s="261">
        <f t="shared" si="77"/>
        <v>335</v>
      </c>
      <c r="O148" s="205">
        <f t="shared" si="76"/>
        <v>95.170454545454547</v>
      </c>
      <c r="P148" s="197">
        <v>753</v>
      </c>
      <c r="Q148" s="197">
        <v>498</v>
      </c>
      <c r="R148" s="197">
        <v>24</v>
      </c>
      <c r="S148" s="204">
        <v>4.4000000000000004</v>
      </c>
      <c r="T148" s="203">
        <v>4.9000000000000004</v>
      </c>
      <c r="U148" s="203">
        <v>48</v>
      </c>
      <c r="V148" s="203">
        <v>13</v>
      </c>
      <c r="W148" s="189"/>
    </row>
    <row r="149" spans="1:23" s="188" customFormat="1" x14ac:dyDescent="0.25">
      <c r="A149" s="194">
        <v>4</v>
      </c>
      <c r="B149" s="198" t="s">
        <v>120</v>
      </c>
      <c r="C149" s="202">
        <v>1325</v>
      </c>
      <c r="D149" s="197">
        <v>431</v>
      </c>
      <c r="E149" s="205">
        <f t="shared" si="71"/>
        <v>32.528301886792455</v>
      </c>
      <c r="F149" s="197">
        <v>31</v>
      </c>
      <c r="G149" s="205">
        <f t="shared" si="72"/>
        <v>7.1925754060324829</v>
      </c>
      <c r="H149" s="197">
        <v>95</v>
      </c>
      <c r="I149" s="205">
        <f t="shared" si="73"/>
        <v>22.041763341067284</v>
      </c>
      <c r="J149" s="197">
        <v>305</v>
      </c>
      <c r="K149" s="205">
        <f t="shared" si="74"/>
        <v>70.76566125290023</v>
      </c>
      <c r="L149" s="197">
        <v>263</v>
      </c>
      <c r="M149" s="205">
        <f t="shared" si="75"/>
        <v>86.229508196721312</v>
      </c>
      <c r="N149" s="261">
        <f t="shared" si="77"/>
        <v>389</v>
      </c>
      <c r="O149" s="205">
        <f t="shared" si="76"/>
        <v>90.25522041763341</v>
      </c>
      <c r="P149" s="197">
        <v>755</v>
      </c>
      <c r="Q149" s="197">
        <v>650</v>
      </c>
      <c r="R149" s="197">
        <v>5</v>
      </c>
      <c r="S149" s="204">
        <v>5.2</v>
      </c>
      <c r="T149" s="203">
        <v>6.2</v>
      </c>
      <c r="U149" s="203">
        <v>58</v>
      </c>
      <c r="V149" s="203">
        <v>13</v>
      </c>
      <c r="W149" s="189"/>
    </row>
    <row r="150" spans="1:23" s="188" customFormat="1" x14ac:dyDescent="0.25">
      <c r="A150" s="194">
        <v>5</v>
      </c>
      <c r="B150" s="198" t="s">
        <v>116</v>
      </c>
      <c r="C150" s="202">
        <v>1242</v>
      </c>
      <c r="D150" s="197">
        <v>336</v>
      </c>
      <c r="E150" s="205">
        <f t="shared" si="71"/>
        <v>27.053140096618357</v>
      </c>
      <c r="F150" s="197">
        <v>23</v>
      </c>
      <c r="G150" s="205">
        <f t="shared" si="72"/>
        <v>6.8452380952380949</v>
      </c>
      <c r="H150" s="197">
        <v>53</v>
      </c>
      <c r="I150" s="205">
        <f t="shared" si="73"/>
        <v>15.773809523809524</v>
      </c>
      <c r="J150" s="197">
        <v>260</v>
      </c>
      <c r="K150" s="205">
        <f t="shared" si="74"/>
        <v>77.38095238095238</v>
      </c>
      <c r="L150" s="197">
        <v>227</v>
      </c>
      <c r="M150" s="205">
        <f t="shared" si="75"/>
        <v>87.307692307692307</v>
      </c>
      <c r="N150" s="261">
        <f t="shared" si="77"/>
        <v>303</v>
      </c>
      <c r="O150" s="205">
        <f t="shared" si="76"/>
        <v>90.178571428571431</v>
      </c>
      <c r="P150" s="197">
        <v>794</v>
      </c>
      <c r="Q150" s="197">
        <v>675</v>
      </c>
      <c r="R150" s="197">
        <v>8</v>
      </c>
      <c r="S150" s="204">
        <v>3.1</v>
      </c>
      <c r="T150" s="203">
        <v>6.1</v>
      </c>
      <c r="U150" s="203">
        <v>56</v>
      </c>
      <c r="V150" s="203">
        <v>12</v>
      </c>
      <c r="W150" s="189"/>
    </row>
    <row r="151" spans="1:23" s="188" customFormat="1" x14ac:dyDescent="0.25">
      <c r="A151" s="194">
        <v>6</v>
      </c>
      <c r="B151" s="198" t="s">
        <v>121</v>
      </c>
      <c r="C151" s="202">
        <v>535</v>
      </c>
      <c r="D151" s="197"/>
      <c r="E151" s="205">
        <f t="shared" si="71"/>
        <v>0</v>
      </c>
      <c r="F151" s="197"/>
      <c r="G151" s="205" t="e">
        <f t="shared" si="72"/>
        <v>#DIV/0!</v>
      </c>
      <c r="H151" s="197"/>
      <c r="I151" s="205" t="e">
        <f t="shared" si="73"/>
        <v>#DIV/0!</v>
      </c>
      <c r="J151" s="197"/>
      <c r="K151" s="205" t="e">
        <f t="shared" si="74"/>
        <v>#DIV/0!</v>
      </c>
      <c r="L151" s="197"/>
      <c r="M151" s="205" t="e">
        <f t="shared" si="75"/>
        <v>#DIV/0!</v>
      </c>
      <c r="N151" s="261">
        <f t="shared" si="77"/>
        <v>0</v>
      </c>
      <c r="O151" s="205" t="e">
        <f t="shared" si="76"/>
        <v>#DIV/0!</v>
      </c>
      <c r="P151" s="197"/>
      <c r="Q151" s="197"/>
      <c r="R151" s="197"/>
      <c r="S151" s="204"/>
      <c r="T151" s="203"/>
      <c r="U151" s="203"/>
      <c r="V151" s="203"/>
      <c r="W151" s="189"/>
    </row>
    <row r="152" spans="1:23" x14ac:dyDescent="0.25">
      <c r="A152" s="61"/>
      <c r="B152" s="49" t="s">
        <v>65</v>
      </c>
      <c r="C152" s="193">
        <f>SUM(C146:C151)</f>
        <v>5629</v>
      </c>
      <c r="D152" s="201">
        <f t="shared" ref="D152" si="78">F152+H152+J152</f>
        <v>1555</v>
      </c>
      <c r="E152" s="205">
        <f t="shared" si="71"/>
        <v>27.62480014212116</v>
      </c>
      <c r="F152" s="193">
        <f>SUM(F146:F151)</f>
        <v>131</v>
      </c>
      <c r="G152" s="205">
        <f t="shared" si="72"/>
        <v>8.42443729903537</v>
      </c>
      <c r="H152" s="193">
        <f>SUM(H146:H151)</f>
        <v>323</v>
      </c>
      <c r="I152" s="205">
        <f t="shared" si="73"/>
        <v>20.771704180064308</v>
      </c>
      <c r="J152" s="193">
        <f>SUM(J146:J151)</f>
        <v>1101</v>
      </c>
      <c r="K152" s="205">
        <f t="shared" si="74"/>
        <v>70.80385852090032</v>
      </c>
      <c r="L152" s="193">
        <f>SUM(L146:L151)</f>
        <v>955</v>
      </c>
      <c r="M152" s="205">
        <f t="shared" si="75"/>
        <v>86.73932788374205</v>
      </c>
      <c r="N152" s="193">
        <f>SUM(N146:N151)</f>
        <v>1409</v>
      </c>
      <c r="O152" s="205">
        <f t="shared" si="76"/>
        <v>90.61093247588424</v>
      </c>
      <c r="P152" s="193">
        <f>SUM(P146:P151)</f>
        <v>3065</v>
      </c>
      <c r="Q152" s="193">
        <f>SUM(Q146:Q151)</f>
        <v>2204</v>
      </c>
      <c r="R152" s="193">
        <f>SUM(R146:R151)</f>
        <v>54</v>
      </c>
      <c r="S152" s="199">
        <v>4.0999999999999996</v>
      </c>
      <c r="T152" s="199">
        <v>5.34</v>
      </c>
      <c r="U152" s="199">
        <f>SUM(U146:U151)</f>
        <v>226</v>
      </c>
      <c r="V152" s="199">
        <v>12.4</v>
      </c>
      <c r="W152" s="193">
        <f>SUM(W146:W151)</f>
        <v>0</v>
      </c>
    </row>
    <row r="153" spans="1:23" x14ac:dyDescent="0.25">
      <c r="A153" s="48"/>
      <c r="B153" s="25"/>
      <c r="C153" s="26"/>
      <c r="D153" s="128">
        <f>F152+H152+J152</f>
        <v>1555</v>
      </c>
      <c r="E153" s="127"/>
      <c r="F153" s="81"/>
      <c r="G153" s="127"/>
      <c r="H153" s="81"/>
      <c r="I153" s="127"/>
      <c r="J153" s="81"/>
      <c r="K153" s="127"/>
      <c r="L153" s="81"/>
      <c r="M153" s="127"/>
      <c r="N153" s="81"/>
      <c r="O153" s="127"/>
      <c r="P153" s="81"/>
      <c r="Q153" s="26"/>
      <c r="R153" s="26"/>
      <c r="S153" s="113"/>
      <c r="T153" s="113"/>
      <c r="U153" s="113"/>
      <c r="V153" s="113"/>
      <c r="W153" s="26"/>
    </row>
    <row r="154" spans="1:23" x14ac:dyDescent="0.25">
      <c r="A154" s="48"/>
      <c r="B154" s="25" t="s">
        <v>79</v>
      </c>
      <c r="C154" s="26"/>
      <c r="D154" s="128"/>
      <c r="E154" s="127"/>
      <c r="F154" s="81"/>
      <c r="G154" s="127"/>
      <c r="H154" s="81"/>
      <c r="I154" s="127"/>
      <c r="J154" s="81"/>
      <c r="K154" s="127"/>
      <c r="L154" s="81"/>
      <c r="M154" s="127"/>
      <c r="N154" s="81"/>
      <c r="O154" s="127"/>
      <c r="P154" s="81"/>
      <c r="Q154" s="26"/>
      <c r="R154" s="26"/>
      <c r="S154" s="113"/>
      <c r="T154" s="113"/>
      <c r="U154" s="113"/>
      <c r="V154" s="113"/>
      <c r="W154" s="26"/>
    </row>
    <row r="155" spans="1:23" x14ac:dyDescent="0.25">
      <c r="A155" s="48"/>
      <c r="B155" s="106"/>
      <c r="C155" s="202">
        <v>1100</v>
      </c>
      <c r="D155" s="197">
        <v>1100</v>
      </c>
      <c r="E155" s="205">
        <f t="shared" ref="E155" si="79">D155*100/C155</f>
        <v>100</v>
      </c>
      <c r="F155" s="197">
        <v>3</v>
      </c>
      <c r="G155" s="205">
        <f t="shared" ref="G155" si="80">F155*100/D155</f>
        <v>0.27272727272727271</v>
      </c>
      <c r="H155" s="197">
        <v>353</v>
      </c>
      <c r="I155" s="205">
        <f t="shared" ref="I155" si="81">H155*100/D155</f>
        <v>32.090909090909093</v>
      </c>
      <c r="J155" s="197">
        <v>744</v>
      </c>
      <c r="K155" s="205">
        <f t="shared" ref="K155" si="82">J155*100/D155</f>
        <v>67.63636363636364</v>
      </c>
      <c r="L155" s="197">
        <v>180</v>
      </c>
      <c r="M155" s="205">
        <f t="shared" ref="M155" si="83">L155*100/J155</f>
        <v>24.193548387096776</v>
      </c>
      <c r="N155" s="197">
        <f>L155+H155+F155</f>
        <v>536</v>
      </c>
      <c r="O155" s="205">
        <f t="shared" ref="O155" si="84">N155*100/D155</f>
        <v>48.727272727272727</v>
      </c>
      <c r="P155" s="197">
        <v>585</v>
      </c>
      <c r="Q155" s="197">
        <v>565</v>
      </c>
      <c r="R155" s="197">
        <v>19</v>
      </c>
      <c r="S155" s="204">
        <v>3.4</v>
      </c>
      <c r="T155" s="203">
        <v>4.9000000000000004</v>
      </c>
      <c r="U155" s="203">
        <v>63</v>
      </c>
      <c r="V155" s="203">
        <v>12</v>
      </c>
      <c r="W155" s="45"/>
    </row>
    <row r="156" spans="1:23" x14ac:dyDescent="0.25">
      <c r="A156" s="49"/>
      <c r="B156" s="49" t="s">
        <v>65</v>
      </c>
      <c r="C156" s="137">
        <v>1100</v>
      </c>
      <c r="D156" s="201">
        <v>1100</v>
      </c>
      <c r="E156" s="205">
        <f t="shared" ref="E156" si="85">D156*100/C156</f>
        <v>100</v>
      </c>
      <c r="F156" s="201">
        <v>3</v>
      </c>
      <c r="G156" s="205">
        <f t="shared" ref="G156" si="86">F156*100/D156</f>
        <v>0.27272727272727271</v>
      </c>
      <c r="H156" s="201">
        <v>353</v>
      </c>
      <c r="I156" s="205">
        <f t="shared" ref="I156" si="87">H156*100/D156</f>
        <v>32.090909090909093</v>
      </c>
      <c r="J156" s="201">
        <v>744</v>
      </c>
      <c r="K156" s="205">
        <f t="shared" ref="K156" si="88">J156*100/D156</f>
        <v>67.63636363636364</v>
      </c>
      <c r="L156" s="201">
        <v>180</v>
      </c>
      <c r="M156" s="205">
        <f t="shared" ref="M156" si="89">L156*100/J156</f>
        <v>24.193548387096776</v>
      </c>
      <c r="N156" s="201">
        <f>L156+H156+F156</f>
        <v>536</v>
      </c>
      <c r="O156" s="205">
        <f t="shared" ref="O156" si="90">N156*100/D156</f>
        <v>48.727272727272727</v>
      </c>
      <c r="P156" s="201">
        <v>585</v>
      </c>
      <c r="Q156" s="201">
        <v>565</v>
      </c>
      <c r="R156" s="201">
        <v>19</v>
      </c>
      <c r="S156" s="205">
        <v>3.4</v>
      </c>
      <c r="T156" s="205">
        <v>4.9000000000000004</v>
      </c>
      <c r="U156" s="205">
        <v>63</v>
      </c>
      <c r="V156" s="205">
        <v>12</v>
      </c>
      <c r="W156" s="47"/>
    </row>
    <row r="157" spans="1:23" x14ac:dyDescent="0.25">
      <c r="A157" s="48"/>
      <c r="B157" s="25"/>
      <c r="C157" s="26"/>
      <c r="D157" s="128">
        <f>F156+H156+J156</f>
        <v>1100</v>
      </c>
      <c r="E157" s="127"/>
      <c r="F157" s="30"/>
      <c r="G157" s="127"/>
      <c r="H157" s="30"/>
      <c r="I157" s="127"/>
      <c r="J157" s="30"/>
      <c r="K157" s="127"/>
      <c r="L157" s="30"/>
      <c r="M157" s="127"/>
      <c r="N157" s="30"/>
      <c r="O157" s="127"/>
      <c r="P157" s="26"/>
      <c r="Q157" s="26"/>
      <c r="R157" s="26"/>
      <c r="S157" s="113"/>
      <c r="T157" s="113"/>
      <c r="U157" s="113"/>
      <c r="V157" s="113"/>
      <c r="W157" s="26"/>
    </row>
    <row r="158" spans="1:23" x14ac:dyDescent="0.25">
      <c r="A158" s="48"/>
      <c r="B158" s="25" t="s">
        <v>80</v>
      </c>
      <c r="C158" s="26"/>
      <c r="D158" s="128"/>
      <c r="E158" s="127"/>
      <c r="F158" s="30"/>
      <c r="G158" s="127"/>
      <c r="H158" s="30"/>
      <c r="I158" s="127"/>
      <c r="J158" s="30"/>
      <c r="K158" s="127"/>
      <c r="L158" s="30"/>
      <c r="M158" s="127"/>
      <c r="N158" s="30"/>
      <c r="O158" s="127"/>
      <c r="P158" s="26"/>
      <c r="Q158" s="26"/>
      <c r="R158" s="26"/>
      <c r="S158" s="113"/>
      <c r="T158" s="113"/>
      <c r="U158" s="113"/>
      <c r="V158" s="113"/>
      <c r="W158" s="26"/>
    </row>
    <row r="159" spans="1:23" x14ac:dyDescent="0.25">
      <c r="A159" s="49"/>
      <c r="B159" s="22">
        <v>0</v>
      </c>
      <c r="C159" s="27">
        <v>0</v>
      </c>
      <c r="D159" s="125">
        <v>0</v>
      </c>
      <c r="E159" s="140"/>
      <c r="F159" s="27"/>
      <c r="G159" s="140"/>
      <c r="H159" s="27"/>
      <c r="I159" s="140"/>
      <c r="J159" s="27"/>
      <c r="K159" s="140"/>
      <c r="L159" s="27"/>
      <c r="M159" s="140"/>
      <c r="N159" s="27"/>
      <c r="O159" s="140"/>
      <c r="P159" s="27"/>
      <c r="Q159" s="27"/>
      <c r="R159" s="27"/>
      <c r="S159" s="112"/>
      <c r="T159" s="112"/>
      <c r="U159" s="112"/>
      <c r="V159" s="112"/>
      <c r="W159" s="27"/>
    </row>
    <row r="160" spans="1:23" x14ac:dyDescent="0.25">
      <c r="A160" s="48"/>
      <c r="B160" s="25" t="s">
        <v>81</v>
      </c>
      <c r="C160" s="26"/>
      <c r="D160" s="128"/>
      <c r="E160" s="127"/>
      <c r="F160" s="30"/>
      <c r="G160" s="127"/>
      <c r="H160" s="30"/>
      <c r="I160" s="127"/>
      <c r="J160" s="30"/>
      <c r="K160" s="127"/>
      <c r="L160" s="30"/>
      <c r="M160" s="127"/>
      <c r="N160" s="30"/>
      <c r="O160" s="127"/>
      <c r="P160" s="26"/>
      <c r="Q160" s="26"/>
      <c r="R160" s="26"/>
      <c r="S160" s="113"/>
      <c r="T160" s="113"/>
      <c r="U160" s="113"/>
      <c r="V160" s="113"/>
      <c r="W160" s="26"/>
    </row>
    <row r="161" spans="1:23" x14ac:dyDescent="0.25">
      <c r="A161" s="48">
        <v>1</v>
      </c>
      <c r="B161" s="105" t="s">
        <v>156</v>
      </c>
      <c r="C161" s="126">
        <v>740</v>
      </c>
      <c r="D161" s="104"/>
      <c r="E161" s="140">
        <f t="shared" ref="E161:E163" si="91">D161*100/C161</f>
        <v>0</v>
      </c>
      <c r="F161" s="104"/>
      <c r="G161" s="140" t="e">
        <f t="shared" ref="G161:G163" si="92">F161*100/D161</f>
        <v>#DIV/0!</v>
      </c>
      <c r="H161" s="104"/>
      <c r="I161" s="140" t="e">
        <f t="shared" ref="I161:I163" si="93">H161*100/D161</f>
        <v>#DIV/0!</v>
      </c>
      <c r="J161" s="104"/>
      <c r="K161" s="140" t="e">
        <f t="shared" ref="K161:K163" si="94">J161*100/D161</f>
        <v>#DIV/0!</v>
      </c>
      <c r="L161" s="104"/>
      <c r="M161" s="140" t="e">
        <f t="shared" ref="M161:M163" si="95">L161*100/J161</f>
        <v>#DIV/0!</v>
      </c>
      <c r="N161" s="104">
        <f>L161+H161+F161</f>
        <v>0</v>
      </c>
      <c r="O161" s="140" t="e">
        <f t="shared" ref="O161:O163" si="96">N161*100/D161</f>
        <v>#DIV/0!</v>
      </c>
      <c r="P161" s="104"/>
      <c r="Q161" s="104"/>
      <c r="R161" s="104"/>
      <c r="S161" s="138"/>
      <c r="T161" s="127"/>
      <c r="U161" s="127"/>
      <c r="V161" s="127"/>
      <c r="W161" s="13"/>
    </row>
    <row r="162" spans="1:23" x14ac:dyDescent="0.25">
      <c r="A162" s="48">
        <v>2</v>
      </c>
      <c r="B162" s="105" t="s">
        <v>157</v>
      </c>
      <c r="C162" s="126">
        <v>898</v>
      </c>
      <c r="D162" s="104">
        <v>311</v>
      </c>
      <c r="E162" s="140">
        <f t="shared" si="91"/>
        <v>34.632516703786195</v>
      </c>
      <c r="F162" s="104">
        <v>26</v>
      </c>
      <c r="G162" s="140">
        <f t="shared" si="92"/>
        <v>8.360128617363344</v>
      </c>
      <c r="H162" s="104">
        <v>34</v>
      </c>
      <c r="I162" s="140">
        <f t="shared" si="93"/>
        <v>10.932475884244372</v>
      </c>
      <c r="J162" s="123">
        <v>251</v>
      </c>
      <c r="K162" s="140">
        <f t="shared" si="94"/>
        <v>80.707395498392287</v>
      </c>
      <c r="L162" s="104"/>
      <c r="M162" s="140">
        <f t="shared" si="95"/>
        <v>0</v>
      </c>
      <c r="N162" s="104">
        <f>H162+F162</f>
        <v>60</v>
      </c>
      <c r="O162" s="140">
        <f t="shared" si="96"/>
        <v>19.292604501607716</v>
      </c>
      <c r="P162" s="104"/>
      <c r="Q162" s="104"/>
      <c r="R162" s="104"/>
      <c r="S162" s="138">
        <v>3.1</v>
      </c>
      <c r="T162" s="127"/>
      <c r="U162" s="127">
        <v>10</v>
      </c>
      <c r="V162" s="127">
        <v>31</v>
      </c>
      <c r="W162" s="13"/>
    </row>
    <row r="163" spans="1:23" x14ac:dyDescent="0.25">
      <c r="A163" s="49"/>
      <c r="B163" s="22" t="s">
        <v>65</v>
      </c>
      <c r="C163" s="27">
        <f>SUM(C160:C162)</f>
        <v>1638</v>
      </c>
      <c r="D163" s="125">
        <f t="shared" ref="D163" si="97">F163+H163+J163</f>
        <v>311</v>
      </c>
      <c r="E163" s="140">
        <f t="shared" si="91"/>
        <v>18.986568986568987</v>
      </c>
      <c r="F163" s="27">
        <f>SUM(F160:F162)</f>
        <v>26</v>
      </c>
      <c r="G163" s="140">
        <f t="shared" si="92"/>
        <v>8.360128617363344</v>
      </c>
      <c r="H163" s="27">
        <f>SUM(H160:H162)</f>
        <v>34</v>
      </c>
      <c r="I163" s="140">
        <f t="shared" si="93"/>
        <v>10.932475884244372</v>
      </c>
      <c r="J163" s="27">
        <f>SUM(J160:J162)</f>
        <v>251</v>
      </c>
      <c r="K163" s="140">
        <f t="shared" si="94"/>
        <v>80.707395498392287</v>
      </c>
      <c r="L163" s="27">
        <f>SUM(L160:L162)</f>
        <v>0</v>
      </c>
      <c r="M163" s="140">
        <f t="shared" si="95"/>
        <v>0</v>
      </c>
      <c r="N163" s="27">
        <f>SUM(N160:N162)</f>
        <v>60</v>
      </c>
      <c r="O163" s="140">
        <f t="shared" si="96"/>
        <v>19.292604501607716</v>
      </c>
      <c r="P163" s="27">
        <f t="shared" ref="P163:U163" si="98">SUM(P160:P162)</f>
        <v>0</v>
      </c>
      <c r="Q163" s="27">
        <f t="shared" si="98"/>
        <v>0</v>
      </c>
      <c r="R163" s="27">
        <f t="shared" si="98"/>
        <v>0</v>
      </c>
      <c r="S163" s="27">
        <f t="shared" si="98"/>
        <v>3.1</v>
      </c>
      <c r="T163" s="27">
        <f t="shared" si="98"/>
        <v>0</v>
      </c>
      <c r="U163" s="112">
        <f t="shared" si="98"/>
        <v>10</v>
      </c>
      <c r="V163" s="112">
        <v>31</v>
      </c>
      <c r="W163" s="27">
        <f>SUM(W160:W162)</f>
        <v>0</v>
      </c>
    </row>
    <row r="164" spans="1:23" x14ac:dyDescent="0.25">
      <c r="A164" s="48"/>
      <c r="B164" s="25"/>
      <c r="C164" s="26"/>
      <c r="D164" s="128">
        <f>F163+H163+J163</f>
        <v>311</v>
      </c>
      <c r="E164" s="127"/>
      <c r="F164" s="30"/>
      <c r="G164" s="127"/>
      <c r="H164" s="30"/>
      <c r="I164" s="127"/>
      <c r="J164" s="30"/>
      <c r="K164" s="127"/>
      <c r="L164" s="30"/>
      <c r="M164" s="127"/>
      <c r="N164" s="30"/>
      <c r="O164" s="127"/>
      <c r="P164" s="30"/>
      <c r="Q164" s="26"/>
      <c r="R164" s="26"/>
      <c r="S164" s="113"/>
      <c r="T164" s="113"/>
      <c r="U164" s="113"/>
      <c r="V164" s="113"/>
      <c r="W164" s="26"/>
    </row>
    <row r="165" spans="1:23" x14ac:dyDescent="0.25">
      <c r="A165" s="48"/>
      <c r="B165" s="25" t="s">
        <v>82</v>
      </c>
      <c r="C165" s="26"/>
      <c r="D165" s="128"/>
      <c r="E165" s="127"/>
      <c r="F165" s="30"/>
      <c r="G165" s="127"/>
      <c r="H165" s="30"/>
      <c r="I165" s="127"/>
      <c r="J165" s="30"/>
      <c r="K165" s="127"/>
      <c r="L165" s="30"/>
      <c r="M165" s="127"/>
      <c r="N165" s="30"/>
      <c r="O165" s="127"/>
      <c r="P165" s="30"/>
      <c r="Q165" s="26"/>
      <c r="R165" s="26"/>
      <c r="S165" s="113"/>
      <c r="T165" s="113"/>
      <c r="U165" s="113"/>
      <c r="V165" s="113"/>
      <c r="W165" s="26"/>
    </row>
    <row r="166" spans="1:23" x14ac:dyDescent="0.25">
      <c r="A166" s="48">
        <v>1</v>
      </c>
      <c r="B166" s="152" t="s">
        <v>143</v>
      </c>
      <c r="C166" s="147">
        <v>937</v>
      </c>
      <c r="D166" s="146">
        <v>514</v>
      </c>
      <c r="E166" s="146">
        <v>54.8</v>
      </c>
      <c r="F166" s="146">
        <v>28</v>
      </c>
      <c r="G166" s="160">
        <f>F166/D166*100</f>
        <v>5.4474708171206228</v>
      </c>
      <c r="H166" s="146">
        <v>216</v>
      </c>
      <c r="I166" s="160">
        <f>H166/D166*100</f>
        <v>42.023346303501945</v>
      </c>
      <c r="J166" s="146">
        <v>270</v>
      </c>
      <c r="K166" s="160">
        <f>J166/D166*100</f>
        <v>52.529182879377437</v>
      </c>
      <c r="L166" s="146">
        <v>98</v>
      </c>
      <c r="M166" s="160">
        <f>L166/J166*100</f>
        <v>36.296296296296298</v>
      </c>
      <c r="N166" s="145">
        <f>L166+F166+H166</f>
        <v>342</v>
      </c>
      <c r="O166" s="292">
        <f>N166/D166*100</f>
        <v>66.536964980544738</v>
      </c>
      <c r="P166" s="146">
        <v>158</v>
      </c>
      <c r="Q166" s="146">
        <v>100</v>
      </c>
      <c r="R166" s="146">
        <v>25</v>
      </c>
      <c r="S166" s="145">
        <v>2.4900000000000002</v>
      </c>
      <c r="T166" s="145">
        <v>3.76</v>
      </c>
      <c r="U166" s="146">
        <v>46</v>
      </c>
      <c r="V166" s="145">
        <v>12</v>
      </c>
      <c r="W166" s="146"/>
    </row>
    <row r="167" spans="1:23" x14ac:dyDescent="0.25">
      <c r="A167" s="48">
        <v>2</v>
      </c>
      <c r="B167" s="152" t="s">
        <v>144</v>
      </c>
      <c r="C167" s="147">
        <v>1019</v>
      </c>
      <c r="D167" s="146">
        <v>538</v>
      </c>
      <c r="E167" s="146">
        <v>52.7</v>
      </c>
      <c r="F167" s="146">
        <v>35</v>
      </c>
      <c r="G167" s="160">
        <f t="shared" ref="G167:G172" si="99">F167/D167*100</f>
        <v>6.5055762081784385</v>
      </c>
      <c r="H167" s="146">
        <v>224</v>
      </c>
      <c r="I167" s="160">
        <f t="shared" ref="I167:I172" si="100">H167/D167*100</f>
        <v>41.635687732342006</v>
      </c>
      <c r="J167" s="146">
        <v>279</v>
      </c>
      <c r="K167" s="160">
        <f t="shared" ref="K167:K172" si="101">J167/D167*100</f>
        <v>51.858736059479547</v>
      </c>
      <c r="L167" s="146">
        <v>121</v>
      </c>
      <c r="M167" s="160">
        <f t="shared" ref="M167:M172" si="102">L167/J167*100</f>
        <v>43.369175627240139</v>
      </c>
      <c r="N167" s="145">
        <f t="shared" ref="N167:N172" si="103">L167+F167+H167</f>
        <v>380</v>
      </c>
      <c r="O167" s="292">
        <f t="shared" ref="O167:O172" si="104">N167/D167*100</f>
        <v>70.631970260223056</v>
      </c>
      <c r="P167" s="146">
        <v>164</v>
      </c>
      <c r="Q167" s="146">
        <v>65</v>
      </c>
      <c r="R167" s="146">
        <v>87</v>
      </c>
      <c r="S167" s="145">
        <v>2.5099999999999998</v>
      </c>
      <c r="T167" s="145">
        <v>3.71</v>
      </c>
      <c r="U167" s="146">
        <v>41</v>
      </c>
      <c r="V167" s="145">
        <v>10</v>
      </c>
      <c r="W167" s="146"/>
    </row>
    <row r="168" spans="1:23" x14ac:dyDescent="0.25">
      <c r="A168" s="48">
        <v>3</v>
      </c>
      <c r="B168" s="152" t="s">
        <v>145</v>
      </c>
      <c r="C168" s="147">
        <v>1036</v>
      </c>
      <c r="D168" s="146">
        <v>506</v>
      </c>
      <c r="E168" s="146">
        <v>48.8</v>
      </c>
      <c r="F168" s="146">
        <v>24</v>
      </c>
      <c r="G168" s="160">
        <f t="shared" si="99"/>
        <v>4.7430830039525684</v>
      </c>
      <c r="H168" s="146">
        <v>232</v>
      </c>
      <c r="I168" s="160">
        <f t="shared" si="100"/>
        <v>45.8498023715415</v>
      </c>
      <c r="J168" s="146">
        <v>250</v>
      </c>
      <c r="K168" s="160">
        <f t="shared" si="101"/>
        <v>49.40711462450593</v>
      </c>
      <c r="L168" s="146">
        <v>138</v>
      </c>
      <c r="M168" s="160">
        <f t="shared" si="102"/>
        <v>55.2</v>
      </c>
      <c r="N168" s="145">
        <f t="shared" si="103"/>
        <v>394</v>
      </c>
      <c r="O168" s="292">
        <f t="shared" si="104"/>
        <v>77.865612648221344</v>
      </c>
      <c r="P168" s="146">
        <v>278</v>
      </c>
      <c r="Q168" s="146">
        <v>194</v>
      </c>
      <c r="R168" s="146">
        <v>54</v>
      </c>
      <c r="S168" s="145">
        <v>2.48</v>
      </c>
      <c r="T168" s="145">
        <v>3.69</v>
      </c>
      <c r="U168" s="146">
        <v>85</v>
      </c>
      <c r="V168" s="145">
        <v>12</v>
      </c>
      <c r="W168" s="146"/>
    </row>
    <row r="169" spans="1:23" x14ac:dyDescent="0.25">
      <c r="A169" s="48">
        <v>4</v>
      </c>
      <c r="B169" s="152" t="s">
        <v>146</v>
      </c>
      <c r="C169" s="147">
        <v>1334</v>
      </c>
      <c r="D169" s="146">
        <v>612</v>
      </c>
      <c r="E169" s="146">
        <v>45.8</v>
      </c>
      <c r="F169" s="146">
        <v>45</v>
      </c>
      <c r="G169" s="160">
        <f t="shared" si="99"/>
        <v>7.3529411764705888</v>
      </c>
      <c r="H169" s="146">
        <v>278</v>
      </c>
      <c r="I169" s="160">
        <f t="shared" si="100"/>
        <v>45.424836601307192</v>
      </c>
      <c r="J169" s="146">
        <v>289</v>
      </c>
      <c r="K169" s="160">
        <f t="shared" si="101"/>
        <v>47.222222222222221</v>
      </c>
      <c r="L169" s="146">
        <v>126</v>
      </c>
      <c r="M169" s="160">
        <f t="shared" si="102"/>
        <v>43.598615916955019</v>
      </c>
      <c r="N169" s="145">
        <f t="shared" si="103"/>
        <v>449</v>
      </c>
      <c r="O169" s="292">
        <f t="shared" si="104"/>
        <v>73.366013071895424</v>
      </c>
      <c r="P169" s="146">
        <v>231</v>
      </c>
      <c r="Q169" s="146">
        <v>211</v>
      </c>
      <c r="R169" s="146">
        <v>0</v>
      </c>
      <c r="S169" s="145">
        <v>2.4900000000000002</v>
      </c>
      <c r="T169" s="145">
        <v>3.79</v>
      </c>
      <c r="U169" s="146">
        <v>70</v>
      </c>
      <c r="V169" s="145">
        <v>11.56</v>
      </c>
      <c r="W169" s="146"/>
    </row>
    <row r="170" spans="1:23" x14ac:dyDescent="0.25">
      <c r="A170" s="48">
        <v>5</v>
      </c>
      <c r="B170" s="152" t="s">
        <v>147</v>
      </c>
      <c r="C170" s="147">
        <v>1464</v>
      </c>
      <c r="D170" s="146">
        <v>711</v>
      </c>
      <c r="E170" s="146">
        <v>48.5</v>
      </c>
      <c r="F170" s="146">
        <v>51</v>
      </c>
      <c r="G170" s="160">
        <f t="shared" si="99"/>
        <v>7.1729957805907167</v>
      </c>
      <c r="H170" s="146">
        <v>287</v>
      </c>
      <c r="I170" s="160">
        <f t="shared" si="100"/>
        <v>40.365682137834035</v>
      </c>
      <c r="J170" s="146">
        <v>373</v>
      </c>
      <c r="K170" s="160">
        <f t="shared" si="101"/>
        <v>52.461322081575247</v>
      </c>
      <c r="L170" s="146">
        <v>79</v>
      </c>
      <c r="M170" s="160">
        <f t="shared" si="102"/>
        <v>21.179624664879356</v>
      </c>
      <c r="N170" s="145">
        <f t="shared" si="103"/>
        <v>417</v>
      </c>
      <c r="O170" s="292">
        <f t="shared" si="104"/>
        <v>58.649789029535867</v>
      </c>
      <c r="P170" s="146">
        <v>124</v>
      </c>
      <c r="Q170" s="146">
        <v>124</v>
      </c>
      <c r="R170" s="146">
        <v>0</v>
      </c>
      <c r="S170" s="145">
        <v>2.5099999999999998</v>
      </c>
      <c r="T170" s="145">
        <v>3.72</v>
      </c>
      <c r="U170" s="146">
        <v>34</v>
      </c>
      <c r="V170" s="145">
        <v>9.33</v>
      </c>
      <c r="W170" s="146"/>
    </row>
    <row r="171" spans="1:23" x14ac:dyDescent="0.25">
      <c r="A171" s="48">
        <v>6</v>
      </c>
      <c r="B171" s="152" t="s">
        <v>148</v>
      </c>
      <c r="C171" s="147">
        <v>1526</v>
      </c>
      <c r="D171" s="146">
        <v>714</v>
      </c>
      <c r="E171" s="146">
        <v>46.7</v>
      </c>
      <c r="F171" s="146">
        <v>43</v>
      </c>
      <c r="G171" s="160">
        <f t="shared" si="99"/>
        <v>6.0224089635854341</v>
      </c>
      <c r="H171" s="146">
        <v>302</v>
      </c>
      <c r="I171" s="160">
        <f t="shared" si="100"/>
        <v>42.296918767507002</v>
      </c>
      <c r="J171" s="146">
        <v>369</v>
      </c>
      <c r="K171" s="160">
        <f t="shared" si="101"/>
        <v>51.680672268907571</v>
      </c>
      <c r="L171" s="146">
        <v>131</v>
      </c>
      <c r="M171" s="160">
        <f t="shared" si="102"/>
        <v>35.501355013550132</v>
      </c>
      <c r="N171" s="145">
        <f t="shared" si="103"/>
        <v>476</v>
      </c>
      <c r="O171" s="292">
        <f t="shared" si="104"/>
        <v>66.666666666666657</v>
      </c>
      <c r="P171" s="146">
        <v>200</v>
      </c>
      <c r="Q171" s="146">
        <v>24</v>
      </c>
      <c r="R171" s="146">
        <v>156</v>
      </c>
      <c r="S171" s="145">
        <v>2.4900000000000002</v>
      </c>
      <c r="T171" s="145">
        <v>3.81</v>
      </c>
      <c r="U171" s="146">
        <v>41</v>
      </c>
      <c r="V171" s="145">
        <v>11</v>
      </c>
      <c r="W171" s="146"/>
    </row>
    <row r="172" spans="1:23" x14ac:dyDescent="0.25">
      <c r="A172" s="48">
        <v>7</v>
      </c>
      <c r="B172" s="152" t="s">
        <v>149</v>
      </c>
      <c r="C172" s="147">
        <v>807</v>
      </c>
      <c r="D172" s="146">
        <v>421</v>
      </c>
      <c r="E172" s="146">
        <v>52.1</v>
      </c>
      <c r="F172" s="146">
        <v>21</v>
      </c>
      <c r="G172" s="160">
        <f t="shared" si="99"/>
        <v>4.9881235154394297</v>
      </c>
      <c r="H172" s="146">
        <v>178</v>
      </c>
      <c r="I172" s="160">
        <f t="shared" si="100"/>
        <v>42.280285035629454</v>
      </c>
      <c r="J172" s="146">
        <v>222</v>
      </c>
      <c r="K172" s="160">
        <f t="shared" si="101"/>
        <v>52.731591448931113</v>
      </c>
      <c r="L172" s="146">
        <v>87</v>
      </c>
      <c r="M172" s="160">
        <f t="shared" si="102"/>
        <v>39.189189189189186</v>
      </c>
      <c r="N172" s="145">
        <f t="shared" si="103"/>
        <v>286</v>
      </c>
      <c r="O172" s="292">
        <f t="shared" si="104"/>
        <v>67.933491686460812</v>
      </c>
      <c r="P172" s="146">
        <v>198</v>
      </c>
      <c r="Q172" s="146">
        <v>114</v>
      </c>
      <c r="R172" s="146">
        <v>35</v>
      </c>
      <c r="S172" s="145">
        <v>2.4500000000000002</v>
      </c>
      <c r="T172" s="145">
        <v>3.79</v>
      </c>
      <c r="U172" s="146">
        <v>39</v>
      </c>
      <c r="V172" s="145">
        <v>9.33</v>
      </c>
      <c r="W172" s="146"/>
    </row>
    <row r="173" spans="1:23" s="59" customFormat="1" ht="15.75" customHeight="1" x14ac:dyDescent="0.2">
      <c r="A173" s="54"/>
      <c r="B173" s="55" t="s">
        <v>65</v>
      </c>
      <c r="C173" s="111">
        <f>SUM(C166:C172)</f>
        <v>8123</v>
      </c>
      <c r="D173" s="111">
        <f t="shared" ref="D173:W173" si="105">SUM(D166:D172)</f>
        <v>4016</v>
      </c>
      <c r="E173" s="140">
        <f t="shared" ref="E173:E206" si="106">D173*100/C173</f>
        <v>49.439862119906437</v>
      </c>
      <c r="F173" s="111">
        <f t="shared" si="105"/>
        <v>247</v>
      </c>
      <c r="G173" s="140">
        <f t="shared" ref="G173:G206" si="107">F173*100/D173</f>
        <v>6.1503984063745021</v>
      </c>
      <c r="H173" s="111">
        <f t="shared" si="105"/>
        <v>1717</v>
      </c>
      <c r="I173" s="140">
        <f t="shared" ref="I173:I206" si="108">H173*100/D173</f>
        <v>42.753984063745023</v>
      </c>
      <c r="J173" s="111">
        <f t="shared" si="105"/>
        <v>2052</v>
      </c>
      <c r="K173" s="140">
        <f t="shared" ref="K173:K206" si="109">J173*100/D173</f>
        <v>51.095617529880478</v>
      </c>
      <c r="L173" s="111">
        <f t="shared" si="105"/>
        <v>780</v>
      </c>
      <c r="M173" s="140">
        <f t="shared" ref="M173:M206" si="110">L173*100/J173</f>
        <v>38.011695906432749</v>
      </c>
      <c r="N173" s="111">
        <f t="shared" si="105"/>
        <v>2744</v>
      </c>
      <c r="O173" s="140">
        <f t="shared" ref="O173:O206" si="111">N173*100/D173</f>
        <v>68.326693227091639</v>
      </c>
      <c r="P173" s="111">
        <f t="shared" si="105"/>
        <v>1353</v>
      </c>
      <c r="Q173" s="111">
        <f t="shared" si="105"/>
        <v>832</v>
      </c>
      <c r="R173" s="111">
        <f t="shared" si="105"/>
        <v>357</v>
      </c>
      <c r="S173" s="142">
        <v>2.48</v>
      </c>
      <c r="T173" s="142">
        <v>3.75</v>
      </c>
      <c r="U173" s="142">
        <v>356</v>
      </c>
      <c r="V173" s="142">
        <v>10.7</v>
      </c>
      <c r="W173" s="111">
        <f t="shared" si="105"/>
        <v>0</v>
      </c>
    </row>
    <row r="174" spans="1:23" ht="15.75" customHeight="1" x14ac:dyDescent="0.25">
      <c r="A174" s="45"/>
      <c r="B174" s="31" t="s">
        <v>83</v>
      </c>
      <c r="C174" s="44"/>
      <c r="D174" s="288">
        <f>F173+H173+J173</f>
        <v>4016</v>
      </c>
      <c r="E174" s="127"/>
      <c r="F174" s="46"/>
      <c r="G174" s="127"/>
      <c r="H174" s="46"/>
      <c r="I174" s="127"/>
      <c r="J174" s="46"/>
      <c r="K174" s="127"/>
      <c r="L174" s="46"/>
      <c r="M174" s="127"/>
      <c r="N174" s="41"/>
      <c r="O174" s="127"/>
      <c r="P174" s="45"/>
      <c r="Q174" s="45"/>
      <c r="R174" s="45"/>
      <c r="S174" s="99"/>
      <c r="T174" s="99"/>
      <c r="U174" s="141"/>
      <c r="V174" s="99"/>
      <c r="W174" s="45"/>
    </row>
    <row r="175" spans="1:23" x14ac:dyDescent="0.25">
      <c r="A175" s="48">
        <v>1</v>
      </c>
      <c r="B175" s="136" t="s">
        <v>142</v>
      </c>
      <c r="C175" s="126">
        <v>1006</v>
      </c>
      <c r="D175" s="104">
        <v>138</v>
      </c>
      <c r="E175" s="140">
        <f t="shared" ref="E175:E177" si="112">D175*100/C175</f>
        <v>13.717693836978132</v>
      </c>
      <c r="F175" s="104">
        <v>19</v>
      </c>
      <c r="G175" s="140">
        <f t="shared" ref="G175:G177" si="113">F175*100/D175</f>
        <v>13.768115942028986</v>
      </c>
      <c r="H175" s="104">
        <v>51</v>
      </c>
      <c r="I175" s="140">
        <f t="shared" ref="I175:I177" si="114">H175*100/D175</f>
        <v>36.956521739130437</v>
      </c>
      <c r="J175" s="104">
        <v>68</v>
      </c>
      <c r="K175" s="140">
        <f t="shared" ref="K175:K177" si="115">J175*100/D175</f>
        <v>49.275362318840578</v>
      </c>
      <c r="L175" s="104">
        <v>22</v>
      </c>
      <c r="M175" s="140">
        <f t="shared" ref="M175:M177" si="116">L175*100/J175</f>
        <v>32.352941176470587</v>
      </c>
      <c r="N175" s="104">
        <f>L175+F175+H175</f>
        <v>92</v>
      </c>
      <c r="O175" s="140">
        <f t="shared" ref="O175:O177" si="117">N175*100/D175</f>
        <v>66.666666666666671</v>
      </c>
      <c r="P175" s="104">
        <v>153</v>
      </c>
      <c r="Q175" s="104">
        <v>135</v>
      </c>
      <c r="R175" s="104">
        <v>18</v>
      </c>
      <c r="S175" s="138">
        <v>3.2</v>
      </c>
      <c r="T175" s="127">
        <v>4.9000000000000004</v>
      </c>
      <c r="U175" s="127">
        <v>27</v>
      </c>
      <c r="V175" s="127">
        <v>8.1</v>
      </c>
      <c r="W175" s="13"/>
    </row>
    <row r="176" spans="1:23" x14ac:dyDescent="0.25">
      <c r="A176" s="48">
        <v>2</v>
      </c>
      <c r="B176" s="129" t="s">
        <v>103</v>
      </c>
      <c r="C176" s="126">
        <v>1194</v>
      </c>
      <c r="D176" s="104"/>
      <c r="E176" s="140">
        <f t="shared" si="112"/>
        <v>0</v>
      </c>
      <c r="F176" s="104"/>
      <c r="G176" s="140" t="e">
        <f t="shared" si="113"/>
        <v>#DIV/0!</v>
      </c>
      <c r="H176" s="104"/>
      <c r="I176" s="140" t="e">
        <f t="shared" si="114"/>
        <v>#DIV/0!</v>
      </c>
      <c r="J176" s="123"/>
      <c r="K176" s="140" t="e">
        <f t="shared" si="115"/>
        <v>#DIV/0!</v>
      </c>
      <c r="L176" s="104"/>
      <c r="M176" s="140" t="e">
        <f t="shared" si="116"/>
        <v>#DIV/0!</v>
      </c>
      <c r="N176" s="104">
        <f t="shared" ref="N176" si="118">L176+H176+F176</f>
        <v>0</v>
      </c>
      <c r="O176" s="140" t="e">
        <f t="shared" si="117"/>
        <v>#DIV/0!</v>
      </c>
      <c r="P176" s="104"/>
      <c r="Q176" s="104"/>
      <c r="R176" s="104"/>
      <c r="S176" s="138"/>
      <c r="T176" s="127"/>
      <c r="U176" s="127"/>
      <c r="V176" s="127"/>
      <c r="W176" s="13"/>
    </row>
    <row r="177" spans="1:23" ht="15.75" customHeight="1" x14ac:dyDescent="0.25">
      <c r="A177" s="47"/>
      <c r="B177" s="49" t="s">
        <v>65</v>
      </c>
      <c r="C177" s="27">
        <f>SUM(C174:C176)</f>
        <v>2200</v>
      </c>
      <c r="D177" s="125">
        <f t="shared" ref="D177" si="119">F177+H177+J177</f>
        <v>138</v>
      </c>
      <c r="E177" s="140">
        <f t="shared" si="112"/>
        <v>6.2727272727272725</v>
      </c>
      <c r="F177" s="27">
        <f>SUM(F174:F176)</f>
        <v>19</v>
      </c>
      <c r="G177" s="140">
        <f t="shared" si="113"/>
        <v>13.768115942028986</v>
      </c>
      <c r="H177" s="27">
        <f>SUM(H174:H176)</f>
        <v>51</v>
      </c>
      <c r="I177" s="140">
        <f t="shared" si="114"/>
        <v>36.956521739130437</v>
      </c>
      <c r="J177" s="27">
        <f>SUM(J174:J176)</f>
        <v>68</v>
      </c>
      <c r="K177" s="140">
        <f t="shared" si="115"/>
        <v>49.275362318840578</v>
      </c>
      <c r="L177" s="27">
        <f>SUM(L174:L176)</f>
        <v>22</v>
      </c>
      <c r="M177" s="140">
        <f t="shared" si="116"/>
        <v>32.352941176470587</v>
      </c>
      <c r="N177" s="27">
        <f>SUM(N174:N176)</f>
        <v>92</v>
      </c>
      <c r="O177" s="140">
        <f t="shared" si="117"/>
        <v>66.666666666666671</v>
      </c>
      <c r="P177" s="27">
        <f>SUM(P174:P176)</f>
        <v>153</v>
      </c>
      <c r="Q177" s="27">
        <f>SUM(Q174:Q176)</f>
        <v>135</v>
      </c>
      <c r="R177" s="27">
        <f>SUM(R174:R176)</f>
        <v>18</v>
      </c>
      <c r="S177" s="112">
        <v>3.2</v>
      </c>
      <c r="T177" s="112">
        <v>4.9000000000000004</v>
      </c>
      <c r="U177" s="112">
        <f>SUM(U174:U176)</f>
        <v>27</v>
      </c>
      <c r="V177" s="112">
        <v>8.1</v>
      </c>
      <c r="W177" s="27">
        <f>SUM(W174:W176)</f>
        <v>0</v>
      </c>
    </row>
    <row r="178" spans="1:23" ht="15.75" customHeight="1" x14ac:dyDescent="0.25">
      <c r="A178" s="45"/>
      <c r="B178" s="34"/>
      <c r="C178" s="44"/>
      <c r="D178" s="128">
        <f>F177+H177+J177</f>
        <v>138</v>
      </c>
      <c r="E178" s="127"/>
      <c r="F178" s="46"/>
      <c r="G178" s="127"/>
      <c r="H178" s="46"/>
      <c r="I178" s="127"/>
      <c r="J178" s="46"/>
      <c r="K178" s="127"/>
      <c r="L178" s="46"/>
      <c r="M178" s="127"/>
      <c r="N178" s="41"/>
      <c r="O178" s="127"/>
      <c r="P178" s="45"/>
      <c r="Q178" s="45"/>
      <c r="R178" s="45"/>
      <c r="S178" s="99"/>
      <c r="T178" s="99"/>
      <c r="U178" s="141"/>
      <c r="V178" s="99"/>
      <c r="W178" s="45"/>
    </row>
    <row r="179" spans="1:23" ht="15.75" customHeight="1" x14ac:dyDescent="0.25">
      <c r="A179" s="45"/>
      <c r="B179" s="31" t="s">
        <v>84</v>
      </c>
      <c r="C179" s="44"/>
      <c r="D179" s="128"/>
      <c r="E179" s="127"/>
      <c r="F179" s="46"/>
      <c r="G179" s="127"/>
      <c r="H179" s="46"/>
      <c r="I179" s="127"/>
      <c r="J179" s="46"/>
      <c r="K179" s="127"/>
      <c r="L179" s="46"/>
      <c r="M179" s="127"/>
      <c r="N179" s="41"/>
      <c r="O179" s="127"/>
      <c r="P179" s="45"/>
      <c r="Q179" s="45"/>
      <c r="R179" s="45"/>
      <c r="S179" s="99"/>
      <c r="T179" s="99"/>
      <c r="U179" s="141"/>
      <c r="V179" s="99"/>
      <c r="W179" s="45"/>
    </row>
    <row r="180" spans="1:23" s="253" customFormat="1" x14ac:dyDescent="0.25">
      <c r="A180" s="258">
        <v>1</v>
      </c>
      <c r="B180" s="262" t="s">
        <v>219</v>
      </c>
      <c r="C180" s="266">
        <v>989</v>
      </c>
      <c r="D180" s="261">
        <v>391</v>
      </c>
      <c r="E180" s="270">
        <f t="shared" ref="E180:E182" si="120">D180*100/C180</f>
        <v>39.534883720930232</v>
      </c>
      <c r="F180" s="261">
        <v>29</v>
      </c>
      <c r="G180" s="270">
        <f t="shared" ref="G180:G182" si="121">F180*100/D180</f>
        <v>7.4168797953964196</v>
      </c>
      <c r="H180" s="261">
        <v>65</v>
      </c>
      <c r="I180" s="270">
        <f t="shared" ref="I180:I182" si="122">H180*100/D180</f>
        <v>16.624040920716112</v>
      </c>
      <c r="J180" s="261">
        <v>285</v>
      </c>
      <c r="K180" s="270">
        <f t="shared" ref="K180:K182" si="123">J180*100/D180</f>
        <v>72.890025575447567</v>
      </c>
      <c r="L180" s="261">
        <v>88</v>
      </c>
      <c r="M180" s="270">
        <f t="shared" ref="M180:M182" si="124">L180*100/J180</f>
        <v>30.87719298245614</v>
      </c>
      <c r="N180" s="261">
        <f>L180+H180+F180</f>
        <v>182</v>
      </c>
      <c r="O180" s="270">
        <f t="shared" ref="O180:O182" si="125">N180*100/D180</f>
        <v>46.547314578005114</v>
      </c>
      <c r="P180" s="261">
        <v>370</v>
      </c>
      <c r="Q180" s="261">
        <v>36</v>
      </c>
      <c r="R180" s="261">
        <v>155</v>
      </c>
      <c r="S180" s="268">
        <v>5.0999999999999996</v>
      </c>
      <c r="T180" s="267">
        <v>7.3</v>
      </c>
      <c r="U180" s="267">
        <v>34</v>
      </c>
      <c r="V180" s="267">
        <v>18</v>
      </c>
      <c r="W180" s="254"/>
    </row>
    <row r="181" spans="1:23" s="253" customFormat="1" x14ac:dyDescent="0.25">
      <c r="A181" s="258">
        <v>2</v>
      </c>
      <c r="B181" s="262" t="s">
        <v>220</v>
      </c>
      <c r="C181" s="266">
        <v>965</v>
      </c>
      <c r="D181" s="261">
        <v>380</v>
      </c>
      <c r="E181" s="270">
        <f t="shared" si="120"/>
        <v>39.37823834196891</v>
      </c>
      <c r="F181" s="261">
        <v>12</v>
      </c>
      <c r="G181" s="270">
        <f t="shared" si="121"/>
        <v>3.1578947368421053</v>
      </c>
      <c r="H181" s="261">
        <v>72</v>
      </c>
      <c r="I181" s="270">
        <f t="shared" si="122"/>
        <v>18.94736842105263</v>
      </c>
      <c r="J181" s="264">
        <v>296</v>
      </c>
      <c r="K181" s="270">
        <f t="shared" si="123"/>
        <v>77.89473684210526</v>
      </c>
      <c r="L181" s="261">
        <v>131</v>
      </c>
      <c r="M181" s="270">
        <f t="shared" si="124"/>
        <v>44.256756756756758</v>
      </c>
      <c r="N181" s="261">
        <f t="shared" ref="N181:N182" si="126">L181+H181+F181</f>
        <v>215</v>
      </c>
      <c r="O181" s="270">
        <f t="shared" si="125"/>
        <v>56.578947368421055</v>
      </c>
      <c r="P181" s="261">
        <v>653</v>
      </c>
      <c r="Q181" s="261">
        <v>13</v>
      </c>
      <c r="R181" s="261">
        <v>19</v>
      </c>
      <c r="S181" s="268">
        <v>2.8</v>
      </c>
      <c r="T181" s="267">
        <v>3.8</v>
      </c>
      <c r="U181" s="267">
        <v>49.02</v>
      </c>
      <c r="V181" s="267">
        <v>12.3</v>
      </c>
      <c r="W181" s="254"/>
    </row>
    <row r="182" spans="1:23" s="253" customFormat="1" x14ac:dyDescent="0.25">
      <c r="A182" s="258">
        <v>3</v>
      </c>
      <c r="B182" s="262" t="s">
        <v>221</v>
      </c>
      <c r="C182" s="266">
        <v>1335</v>
      </c>
      <c r="D182" s="261">
        <v>549</v>
      </c>
      <c r="E182" s="270">
        <f t="shared" si="120"/>
        <v>41.123595505617978</v>
      </c>
      <c r="F182" s="261">
        <v>33</v>
      </c>
      <c r="G182" s="270">
        <f t="shared" si="121"/>
        <v>6.0109289617486334</v>
      </c>
      <c r="H182" s="261">
        <v>216</v>
      </c>
      <c r="I182" s="270">
        <f t="shared" si="122"/>
        <v>39.344262295081968</v>
      </c>
      <c r="J182" s="261">
        <v>298</v>
      </c>
      <c r="K182" s="270">
        <f t="shared" si="123"/>
        <v>54.280510018214933</v>
      </c>
      <c r="L182" s="261">
        <v>287</v>
      </c>
      <c r="M182" s="270">
        <f t="shared" si="124"/>
        <v>96.308724832214764</v>
      </c>
      <c r="N182" s="261">
        <f t="shared" si="126"/>
        <v>536</v>
      </c>
      <c r="O182" s="270">
        <f t="shared" si="125"/>
        <v>97.632058287795999</v>
      </c>
      <c r="P182" s="261">
        <v>661</v>
      </c>
      <c r="Q182" s="261">
        <v>44</v>
      </c>
      <c r="R182" s="261">
        <v>39</v>
      </c>
      <c r="S182" s="268">
        <v>1.6</v>
      </c>
      <c r="T182" s="267">
        <v>2.8</v>
      </c>
      <c r="U182" s="267">
        <v>49.02</v>
      </c>
      <c r="V182" s="267">
        <v>19.100000000000001</v>
      </c>
      <c r="W182" s="254"/>
    </row>
    <row r="183" spans="1:23" ht="15.75" customHeight="1" x14ac:dyDescent="0.25">
      <c r="A183" s="49"/>
      <c r="B183" s="49" t="s">
        <v>65</v>
      </c>
      <c r="C183" s="111">
        <f>SUM(C180:C182)</f>
        <v>3289</v>
      </c>
      <c r="D183" s="125">
        <f t="shared" ref="D183:D206" si="127">F183+H183+J183</f>
        <v>1306</v>
      </c>
      <c r="E183" s="140">
        <f t="shared" si="106"/>
        <v>39.708117968987537</v>
      </c>
      <c r="F183" s="111">
        <f t="shared" ref="F183:W183" si="128">SUM(F180:F182)</f>
        <v>74</v>
      </c>
      <c r="G183" s="140">
        <f t="shared" si="107"/>
        <v>5.6661562021439513</v>
      </c>
      <c r="H183" s="111">
        <f t="shared" si="128"/>
        <v>353</v>
      </c>
      <c r="I183" s="140">
        <f t="shared" si="108"/>
        <v>27.029096477794795</v>
      </c>
      <c r="J183" s="111">
        <f t="shared" si="128"/>
        <v>879</v>
      </c>
      <c r="K183" s="140">
        <f t="shared" si="109"/>
        <v>67.304747320061253</v>
      </c>
      <c r="L183" s="111">
        <f t="shared" si="128"/>
        <v>506</v>
      </c>
      <c r="M183" s="140">
        <f t="shared" si="110"/>
        <v>57.565415244596132</v>
      </c>
      <c r="N183" s="111">
        <f t="shared" si="128"/>
        <v>933</v>
      </c>
      <c r="O183" s="140">
        <f t="shared" si="111"/>
        <v>71.439509954058195</v>
      </c>
      <c r="P183" s="257">
        <v>1684</v>
      </c>
      <c r="Q183" s="257">
        <v>93</v>
      </c>
      <c r="R183" s="257">
        <v>213</v>
      </c>
      <c r="S183" s="263">
        <v>3.17</v>
      </c>
      <c r="T183" s="263">
        <v>4.6399999999999997</v>
      </c>
      <c r="U183" s="263">
        <v>132.04</v>
      </c>
      <c r="V183" s="263">
        <v>16.47</v>
      </c>
      <c r="W183" s="111">
        <f t="shared" si="128"/>
        <v>0</v>
      </c>
    </row>
    <row r="184" spans="1:23" ht="15.75" customHeight="1" x14ac:dyDescent="0.25">
      <c r="A184" s="45"/>
      <c r="B184" s="34"/>
      <c r="C184" s="44"/>
      <c r="D184" s="288">
        <f>F183+H183+J183</f>
        <v>1306</v>
      </c>
      <c r="E184" s="127"/>
      <c r="F184" s="46"/>
      <c r="G184" s="127"/>
      <c r="H184" s="46"/>
      <c r="I184" s="127"/>
      <c r="J184" s="46"/>
      <c r="K184" s="127"/>
      <c r="L184" s="46"/>
      <c r="M184" s="127"/>
      <c r="N184" s="41"/>
      <c r="O184" s="127"/>
      <c r="P184" s="45"/>
      <c r="Q184" s="45"/>
      <c r="R184" s="45"/>
      <c r="S184" s="99"/>
      <c r="T184" s="99"/>
      <c r="U184" s="141"/>
      <c r="V184" s="99"/>
      <c r="W184" s="45"/>
    </row>
    <row r="185" spans="1:23" ht="15.75" customHeight="1" x14ac:dyDescent="0.25">
      <c r="A185" s="45"/>
      <c r="B185" s="31" t="s">
        <v>86</v>
      </c>
      <c r="C185" s="44"/>
      <c r="D185" s="128"/>
      <c r="E185" s="127"/>
      <c r="F185" s="46"/>
      <c r="G185" s="127"/>
      <c r="H185" s="46"/>
      <c r="I185" s="127"/>
      <c r="J185" s="46"/>
      <c r="K185" s="127"/>
      <c r="L185" s="46"/>
      <c r="M185" s="127"/>
      <c r="N185" s="41"/>
      <c r="O185" s="127"/>
      <c r="P185" s="46"/>
      <c r="Q185" s="46"/>
      <c r="R185" s="45"/>
      <c r="S185" s="99"/>
      <c r="T185" s="99"/>
      <c r="U185" s="141"/>
      <c r="V185" s="99"/>
      <c r="W185" s="45"/>
    </row>
    <row r="186" spans="1:23" s="253" customFormat="1" x14ac:dyDescent="0.25">
      <c r="A186" s="258">
        <v>1</v>
      </c>
      <c r="B186" s="262" t="s">
        <v>224</v>
      </c>
      <c r="C186" s="266">
        <v>969</v>
      </c>
      <c r="D186" s="261">
        <v>969</v>
      </c>
      <c r="E186" s="270">
        <f t="shared" ref="E186" si="129">D186*100/C186</f>
        <v>100</v>
      </c>
      <c r="F186" s="261">
        <v>301</v>
      </c>
      <c r="G186" s="270">
        <f t="shared" ref="G186" si="130">F186*100/D186</f>
        <v>31.062951496388028</v>
      </c>
      <c r="H186" s="261">
        <v>248</v>
      </c>
      <c r="I186" s="270">
        <f t="shared" ref="I186" si="131">H186*100/D186</f>
        <v>25.593395252837976</v>
      </c>
      <c r="J186" s="261">
        <v>420</v>
      </c>
      <c r="K186" s="270">
        <f t="shared" ref="K186" si="132">J186*100/D186</f>
        <v>43.343653250773997</v>
      </c>
      <c r="L186" s="261">
        <v>294</v>
      </c>
      <c r="M186" s="270">
        <f t="shared" ref="M186" si="133">L186*100/J186</f>
        <v>70</v>
      </c>
      <c r="N186" s="261">
        <f>L186+H186+F186</f>
        <v>843</v>
      </c>
      <c r="O186" s="270">
        <f t="shared" ref="O186" si="134">N186*100/D186</f>
        <v>86.996904024767801</v>
      </c>
      <c r="P186" s="261">
        <v>398</v>
      </c>
      <c r="Q186" s="261"/>
      <c r="R186" s="261"/>
      <c r="S186" s="268">
        <v>2.4</v>
      </c>
      <c r="T186" s="267">
        <v>2.2000000000000002</v>
      </c>
      <c r="U186" s="267"/>
      <c r="V186" s="267"/>
      <c r="W186" s="254"/>
    </row>
    <row r="187" spans="1:23" ht="15.75" customHeight="1" x14ac:dyDescent="0.25">
      <c r="A187" s="47"/>
      <c r="B187" s="49" t="s">
        <v>65</v>
      </c>
      <c r="C187" s="111">
        <v>969</v>
      </c>
      <c r="D187" s="125">
        <v>969</v>
      </c>
      <c r="E187" s="140">
        <v>100</v>
      </c>
      <c r="F187" s="27">
        <v>301</v>
      </c>
      <c r="G187" s="140">
        <v>31.06</v>
      </c>
      <c r="H187" s="27">
        <v>248</v>
      </c>
      <c r="I187" s="140">
        <v>25.59</v>
      </c>
      <c r="J187" s="107">
        <v>420</v>
      </c>
      <c r="K187" s="140">
        <v>43.34</v>
      </c>
      <c r="L187" s="27">
        <v>294</v>
      </c>
      <c r="M187" s="140">
        <v>70</v>
      </c>
      <c r="N187" s="27">
        <v>843</v>
      </c>
      <c r="O187" s="140">
        <v>87</v>
      </c>
      <c r="P187" s="27">
        <v>398</v>
      </c>
      <c r="Q187" s="27">
        <v>0</v>
      </c>
      <c r="R187" s="27">
        <v>0</v>
      </c>
      <c r="S187" s="118">
        <v>2.4</v>
      </c>
      <c r="T187" s="118">
        <v>2.2000000000000002</v>
      </c>
      <c r="U187" s="103">
        <v>0</v>
      </c>
      <c r="V187" s="103">
        <v>0</v>
      </c>
      <c r="W187" s="47">
        <v>0</v>
      </c>
    </row>
    <row r="188" spans="1:23" ht="15.75" customHeight="1" x14ac:dyDescent="0.25">
      <c r="A188" s="45"/>
      <c r="B188" s="32"/>
      <c r="C188" s="44"/>
      <c r="D188" s="128">
        <f>F187+H187+J187</f>
        <v>969</v>
      </c>
      <c r="E188" s="127"/>
      <c r="F188" s="46"/>
      <c r="G188" s="127"/>
      <c r="H188" s="46"/>
      <c r="I188" s="127"/>
      <c r="J188" s="46"/>
      <c r="K188" s="127"/>
      <c r="L188" s="46"/>
      <c r="M188" s="127"/>
      <c r="N188" s="41"/>
      <c r="O188" s="127"/>
      <c r="P188" s="46"/>
      <c r="Q188" s="45"/>
      <c r="R188" s="45"/>
      <c r="S188" s="99"/>
      <c r="T188" s="99"/>
      <c r="U188" s="141"/>
      <c r="V188" s="99"/>
      <c r="W188" s="45"/>
    </row>
    <row r="189" spans="1:23" ht="15.75" customHeight="1" x14ac:dyDescent="0.25">
      <c r="A189" s="45"/>
      <c r="B189" s="31" t="s">
        <v>87</v>
      </c>
      <c r="C189" s="44"/>
      <c r="D189" s="128"/>
      <c r="E189" s="127"/>
      <c r="F189" s="46"/>
      <c r="G189" s="127"/>
      <c r="H189" s="46"/>
      <c r="I189" s="127"/>
      <c r="J189" s="46"/>
      <c r="K189" s="127"/>
      <c r="L189" s="46"/>
      <c r="M189" s="127"/>
      <c r="N189" s="41"/>
      <c r="O189" s="127"/>
      <c r="P189" s="46"/>
      <c r="Q189" s="45"/>
      <c r="R189" s="45"/>
      <c r="S189" s="99"/>
      <c r="T189" s="99"/>
      <c r="U189" s="141"/>
      <c r="V189" s="99"/>
      <c r="W189" s="45"/>
    </row>
    <row r="190" spans="1:23" s="253" customFormat="1" ht="42" customHeight="1" x14ac:dyDescent="0.25">
      <c r="A190" s="258">
        <v>1</v>
      </c>
      <c r="B190" s="274" t="s">
        <v>222</v>
      </c>
      <c r="C190" s="131">
        <v>2749</v>
      </c>
      <c r="D190" s="132">
        <v>1014</v>
      </c>
      <c r="E190" s="270">
        <v>36.880000000000003</v>
      </c>
      <c r="F190" s="261">
        <v>191</v>
      </c>
      <c r="G190" s="270">
        <f t="shared" ref="G190:G191" si="135">F190*100/D190</f>
        <v>18.836291913214989</v>
      </c>
      <c r="H190" s="261">
        <v>268</v>
      </c>
      <c r="I190" s="270">
        <f t="shared" ref="I190:I191" si="136">H190*100/D190</f>
        <v>26.429980276134124</v>
      </c>
      <c r="J190" s="261">
        <v>555</v>
      </c>
      <c r="K190" s="270">
        <f t="shared" ref="K190:K191" si="137">J190*100/D190</f>
        <v>54.73372781065089</v>
      </c>
      <c r="L190" s="261">
        <v>295</v>
      </c>
      <c r="M190" s="270">
        <f t="shared" ref="M190:M191" si="138">L190*100/J190</f>
        <v>53.153153153153156</v>
      </c>
      <c r="N190" s="261">
        <f>L190+F190+H190</f>
        <v>754</v>
      </c>
      <c r="O190" s="270">
        <f t="shared" ref="O190:O191" si="139">N190*100/D190</f>
        <v>74.358974358974365</v>
      </c>
      <c r="P190" s="261">
        <v>982</v>
      </c>
      <c r="Q190" s="261">
        <v>982</v>
      </c>
      <c r="R190" s="261"/>
      <c r="S190" s="268">
        <v>4</v>
      </c>
      <c r="T190" s="267">
        <v>6</v>
      </c>
      <c r="U190" s="267"/>
      <c r="V190" s="267">
        <v>10</v>
      </c>
      <c r="W190" s="254"/>
    </row>
    <row r="191" spans="1:23" s="253" customFormat="1" ht="45" customHeight="1" x14ac:dyDescent="0.25">
      <c r="A191" s="258">
        <v>2</v>
      </c>
      <c r="B191" s="274" t="s">
        <v>223</v>
      </c>
      <c r="C191" s="131">
        <v>1917</v>
      </c>
      <c r="D191" s="261">
        <v>751</v>
      </c>
      <c r="E191" s="270">
        <f t="shared" ref="E191" si="140">D191*100/C191</f>
        <v>39.17579551382368</v>
      </c>
      <c r="F191" s="261">
        <v>182</v>
      </c>
      <c r="G191" s="270">
        <f t="shared" si="135"/>
        <v>24.234354194407455</v>
      </c>
      <c r="H191" s="261">
        <v>191</v>
      </c>
      <c r="I191" s="270">
        <f t="shared" si="136"/>
        <v>25.432756324900133</v>
      </c>
      <c r="J191" s="264">
        <v>378</v>
      </c>
      <c r="K191" s="270">
        <f t="shared" si="137"/>
        <v>50.332889480692408</v>
      </c>
      <c r="L191" s="261">
        <v>257</v>
      </c>
      <c r="M191" s="270">
        <f t="shared" si="138"/>
        <v>67.989417989417987</v>
      </c>
      <c r="N191" s="261">
        <f>L191+F191+H191</f>
        <v>630</v>
      </c>
      <c r="O191" s="270">
        <f t="shared" si="139"/>
        <v>83.88814913448735</v>
      </c>
      <c r="P191" s="261">
        <v>596</v>
      </c>
      <c r="Q191" s="261">
        <v>596</v>
      </c>
      <c r="R191" s="261"/>
      <c r="S191" s="268">
        <v>4</v>
      </c>
      <c r="T191" s="267">
        <v>6</v>
      </c>
      <c r="U191" s="267"/>
      <c r="V191" s="267">
        <v>8</v>
      </c>
      <c r="W191" s="254"/>
    </row>
    <row r="192" spans="1:23" ht="15.75" customHeight="1" x14ac:dyDescent="0.25">
      <c r="A192" s="33"/>
      <c r="B192" s="55" t="s">
        <v>65</v>
      </c>
      <c r="C192" s="111">
        <f>SUM(C190:C191)</f>
        <v>4666</v>
      </c>
      <c r="D192" s="125">
        <f t="shared" si="127"/>
        <v>1765</v>
      </c>
      <c r="E192" s="140">
        <f t="shared" si="106"/>
        <v>37.826832404629229</v>
      </c>
      <c r="F192" s="111">
        <f t="shared" ref="F192:N192" si="141">SUM(F190:F191)</f>
        <v>373</v>
      </c>
      <c r="G192" s="140">
        <f t="shared" si="107"/>
        <v>21.13314447592068</v>
      </c>
      <c r="H192" s="111">
        <f t="shared" si="141"/>
        <v>459</v>
      </c>
      <c r="I192" s="140">
        <f t="shared" si="108"/>
        <v>26.005665722379604</v>
      </c>
      <c r="J192" s="111">
        <f t="shared" si="141"/>
        <v>933</v>
      </c>
      <c r="K192" s="140">
        <f t="shared" si="109"/>
        <v>52.861189801699716</v>
      </c>
      <c r="L192" s="111">
        <f t="shared" si="141"/>
        <v>552</v>
      </c>
      <c r="M192" s="140">
        <f t="shared" si="110"/>
        <v>59.163987138263664</v>
      </c>
      <c r="N192" s="111">
        <f t="shared" si="141"/>
        <v>1384</v>
      </c>
      <c r="O192" s="140">
        <f t="shared" si="111"/>
        <v>78.413597733711043</v>
      </c>
      <c r="P192" s="257">
        <v>1578</v>
      </c>
      <c r="Q192" s="257">
        <v>1578</v>
      </c>
      <c r="R192" s="257">
        <f>SUM(R190:R191)</f>
        <v>0</v>
      </c>
      <c r="S192" s="263">
        <v>4</v>
      </c>
      <c r="T192" s="263">
        <v>6</v>
      </c>
      <c r="U192" s="263">
        <f>SUM(U190:U191)</f>
        <v>0</v>
      </c>
      <c r="V192" s="263">
        <v>9</v>
      </c>
      <c r="W192" s="47"/>
    </row>
    <row r="193" spans="1:23" s="36" customFormat="1" ht="15.75" customHeight="1" x14ac:dyDescent="0.25">
      <c r="A193" s="35"/>
      <c r="B193" s="56"/>
      <c r="C193" s="57"/>
      <c r="D193" s="288">
        <f>F192+H192+J192</f>
        <v>1765</v>
      </c>
      <c r="E193" s="127"/>
      <c r="F193" s="23"/>
      <c r="G193" s="127"/>
      <c r="H193" s="23"/>
      <c r="I193" s="127"/>
      <c r="J193" s="23"/>
      <c r="K193" s="127"/>
      <c r="L193" s="23"/>
      <c r="M193" s="127"/>
      <c r="N193" s="60"/>
      <c r="O193" s="127"/>
      <c r="P193" s="57"/>
      <c r="Q193" s="57"/>
      <c r="R193" s="23"/>
      <c r="S193" s="101"/>
      <c r="T193" s="101"/>
      <c r="U193" s="67"/>
      <c r="V193" s="101"/>
      <c r="W193" s="23"/>
    </row>
    <row r="194" spans="1:23" s="36" customFormat="1" ht="15.75" customHeight="1" x14ac:dyDescent="0.25">
      <c r="A194" s="35"/>
      <c r="B194" s="56" t="s">
        <v>88</v>
      </c>
      <c r="C194" s="57"/>
      <c r="D194" s="128"/>
      <c r="E194" s="127"/>
      <c r="F194" s="23"/>
      <c r="G194" s="127"/>
      <c r="H194" s="23"/>
      <c r="I194" s="127"/>
      <c r="J194" s="23"/>
      <c r="K194" s="127"/>
      <c r="L194" s="23"/>
      <c r="M194" s="127"/>
      <c r="N194" s="60"/>
      <c r="O194" s="127"/>
      <c r="P194" s="57"/>
      <c r="Q194" s="57"/>
      <c r="R194" s="23"/>
      <c r="S194" s="101"/>
      <c r="T194" s="101"/>
      <c r="U194" s="67"/>
      <c r="V194" s="101"/>
      <c r="W194" s="23"/>
    </row>
    <row r="195" spans="1:23" s="188" customFormat="1" x14ac:dyDescent="0.25">
      <c r="A195" s="194">
        <v>1</v>
      </c>
      <c r="B195" s="198" t="s">
        <v>192</v>
      </c>
      <c r="C195" s="202">
        <v>646</v>
      </c>
      <c r="D195" s="197">
        <v>306</v>
      </c>
      <c r="E195" s="205">
        <f t="shared" ref="E195" si="142">D195*100/C195</f>
        <v>47.368421052631582</v>
      </c>
      <c r="F195" s="197">
        <v>46</v>
      </c>
      <c r="G195" s="205">
        <f t="shared" ref="G195" si="143">F195*100/D195</f>
        <v>15.032679738562091</v>
      </c>
      <c r="H195" s="197">
        <v>91</v>
      </c>
      <c r="I195" s="205">
        <f t="shared" ref="I195" si="144">H195*100/D195</f>
        <v>29.738562091503269</v>
      </c>
      <c r="J195" s="197">
        <v>169</v>
      </c>
      <c r="K195" s="205">
        <f t="shared" ref="K195" si="145">J195*100/D195</f>
        <v>55.228758169934643</v>
      </c>
      <c r="L195" s="197">
        <v>140</v>
      </c>
      <c r="M195" s="205">
        <f t="shared" ref="M195" si="146">L195*100/J195</f>
        <v>82.840236686390526</v>
      </c>
      <c r="N195" s="197">
        <f>L195+H195+F195</f>
        <v>277</v>
      </c>
      <c r="O195" s="205">
        <f t="shared" ref="O195" si="147">N195*100/D195</f>
        <v>90.522875816993462</v>
      </c>
      <c r="P195" s="197">
        <v>149</v>
      </c>
      <c r="Q195" s="197">
        <v>96</v>
      </c>
      <c r="R195" s="197">
        <v>53</v>
      </c>
      <c r="S195" s="204">
        <v>2.4</v>
      </c>
      <c r="T195" s="203">
        <v>3.8</v>
      </c>
      <c r="U195" s="203">
        <v>66</v>
      </c>
      <c r="V195" s="203">
        <v>3.3</v>
      </c>
      <c r="W195" s="189"/>
    </row>
    <row r="196" spans="1:23" s="39" customFormat="1" x14ac:dyDescent="0.2">
      <c r="A196" s="49"/>
      <c r="B196" s="49" t="s">
        <v>65</v>
      </c>
      <c r="C196" s="137">
        <v>646</v>
      </c>
      <c r="D196" s="265">
        <v>306</v>
      </c>
      <c r="E196" s="270">
        <f t="shared" ref="E196" si="148">D196*100/C196</f>
        <v>47.368421052631582</v>
      </c>
      <c r="F196" s="265">
        <v>46</v>
      </c>
      <c r="G196" s="270">
        <f t="shared" ref="G196" si="149">F196*100/D196</f>
        <v>15.032679738562091</v>
      </c>
      <c r="H196" s="265">
        <v>91</v>
      </c>
      <c r="I196" s="270">
        <f t="shared" ref="I196" si="150">H196*100/D196</f>
        <v>29.738562091503269</v>
      </c>
      <c r="J196" s="265">
        <v>169</v>
      </c>
      <c r="K196" s="270">
        <f t="shared" ref="K196" si="151">J196*100/D196</f>
        <v>55.228758169934643</v>
      </c>
      <c r="L196" s="265">
        <v>140</v>
      </c>
      <c r="M196" s="270">
        <f t="shared" ref="M196" si="152">L196*100/J196</f>
        <v>82.840236686390526</v>
      </c>
      <c r="N196" s="265">
        <f>L196+H196+F196</f>
        <v>277</v>
      </c>
      <c r="O196" s="270">
        <f t="shared" ref="O196" si="153">N196*100/D196</f>
        <v>90.522875816993462</v>
      </c>
      <c r="P196" s="265">
        <v>149</v>
      </c>
      <c r="Q196" s="265">
        <v>96</v>
      </c>
      <c r="R196" s="265">
        <v>53</v>
      </c>
      <c r="S196" s="270">
        <v>2.4</v>
      </c>
      <c r="T196" s="270">
        <v>3.8</v>
      </c>
      <c r="U196" s="270">
        <v>66</v>
      </c>
      <c r="V196" s="270">
        <v>3.3</v>
      </c>
      <c r="W196" s="193">
        <f t="shared" ref="W196" si="154">SUM(W186:W195)</f>
        <v>0</v>
      </c>
    </row>
    <row r="197" spans="1:23" s="36" customFormat="1" ht="15.75" customHeight="1" x14ac:dyDescent="0.25">
      <c r="A197" s="35"/>
      <c r="B197" s="56"/>
      <c r="C197" s="57"/>
      <c r="D197" s="128">
        <f>F196+H196+J196</f>
        <v>306</v>
      </c>
      <c r="E197" s="127"/>
      <c r="F197" s="23"/>
      <c r="G197" s="127"/>
      <c r="H197" s="23"/>
      <c r="I197" s="127"/>
      <c r="J197" s="23"/>
      <c r="K197" s="127"/>
      <c r="L197" s="23"/>
      <c r="M197" s="127"/>
      <c r="N197" s="60"/>
      <c r="O197" s="127"/>
      <c r="P197" s="57"/>
      <c r="Q197" s="57"/>
      <c r="R197" s="23"/>
      <c r="S197" s="101"/>
      <c r="T197" s="101"/>
      <c r="U197" s="67"/>
      <c r="V197" s="101"/>
      <c r="W197" s="23"/>
    </row>
    <row r="198" spans="1:23" s="36" customFormat="1" ht="15.75" customHeight="1" x14ac:dyDescent="0.25">
      <c r="A198" s="35"/>
      <c r="B198" s="56" t="s">
        <v>89</v>
      </c>
      <c r="C198" s="57"/>
      <c r="D198" s="128"/>
      <c r="E198" s="127"/>
      <c r="F198" s="23"/>
      <c r="G198" s="127"/>
      <c r="H198" s="23"/>
      <c r="I198" s="127"/>
      <c r="J198" s="23"/>
      <c r="K198" s="127"/>
      <c r="L198" s="23"/>
      <c r="M198" s="127"/>
      <c r="N198" s="60"/>
      <c r="O198" s="127"/>
      <c r="P198" s="57"/>
      <c r="Q198" s="57"/>
      <c r="R198" s="23"/>
      <c r="S198" s="101"/>
      <c r="T198" s="101"/>
      <c r="U198" s="67"/>
      <c r="V198" s="101"/>
      <c r="W198" s="23"/>
    </row>
    <row r="199" spans="1:23" s="253" customFormat="1" x14ac:dyDescent="0.25">
      <c r="A199" s="258">
        <v>1</v>
      </c>
      <c r="B199" s="262" t="s">
        <v>194</v>
      </c>
      <c r="C199" s="266">
        <v>1061</v>
      </c>
      <c r="D199" s="261">
        <v>412</v>
      </c>
      <c r="E199" s="270">
        <f t="shared" ref="E199:E205" si="155">D199*100/C199</f>
        <v>38.831291234684258</v>
      </c>
      <c r="F199" s="261">
        <v>85</v>
      </c>
      <c r="G199" s="270">
        <f t="shared" ref="G199:G205" si="156">F199*100/D199</f>
        <v>20.631067961165048</v>
      </c>
      <c r="H199" s="261">
        <v>130</v>
      </c>
      <c r="I199" s="270">
        <f t="shared" ref="I199:I205" si="157">H199*100/D199</f>
        <v>31.553398058252426</v>
      </c>
      <c r="J199" s="261">
        <v>197</v>
      </c>
      <c r="K199" s="270">
        <f t="shared" ref="K199:K205" si="158">J199*100/D199</f>
        <v>47.815533980582522</v>
      </c>
      <c r="L199" s="261">
        <v>88</v>
      </c>
      <c r="M199" s="270">
        <f t="shared" ref="M199:M205" si="159">L199*100/J199</f>
        <v>44.670050761421322</v>
      </c>
      <c r="N199" s="261">
        <f>L199+H199+F199</f>
        <v>303</v>
      </c>
      <c r="O199" s="270">
        <f t="shared" ref="O199:O205" si="160">N199*100/D199</f>
        <v>73.543689320388353</v>
      </c>
      <c r="P199" s="261">
        <v>383</v>
      </c>
      <c r="Q199" s="261">
        <v>260</v>
      </c>
      <c r="R199" s="261">
        <v>123</v>
      </c>
      <c r="S199" s="268">
        <v>1.6</v>
      </c>
      <c r="T199" s="267">
        <v>2</v>
      </c>
      <c r="U199" s="267">
        <v>51</v>
      </c>
      <c r="V199" s="267">
        <v>12</v>
      </c>
      <c r="W199" s="254"/>
    </row>
    <row r="200" spans="1:23" s="253" customFormat="1" x14ac:dyDescent="0.25">
      <c r="A200" s="258">
        <v>2</v>
      </c>
      <c r="B200" s="262" t="s">
        <v>195</v>
      </c>
      <c r="C200" s="266">
        <v>1225</v>
      </c>
      <c r="D200" s="261">
        <v>270</v>
      </c>
      <c r="E200" s="270">
        <f t="shared" si="155"/>
        <v>22.040816326530614</v>
      </c>
      <c r="F200" s="261">
        <v>33</v>
      </c>
      <c r="G200" s="270">
        <f t="shared" si="156"/>
        <v>12.222222222222221</v>
      </c>
      <c r="H200" s="261">
        <v>86</v>
      </c>
      <c r="I200" s="270">
        <f t="shared" si="157"/>
        <v>31.851851851851851</v>
      </c>
      <c r="J200" s="264">
        <v>151</v>
      </c>
      <c r="K200" s="270">
        <f t="shared" si="158"/>
        <v>55.925925925925924</v>
      </c>
      <c r="L200" s="261">
        <v>32</v>
      </c>
      <c r="M200" s="270">
        <f t="shared" si="159"/>
        <v>21.192052980132452</v>
      </c>
      <c r="N200" s="261">
        <f t="shared" ref="N200:N205" si="161">L200+H200+F200</f>
        <v>151</v>
      </c>
      <c r="O200" s="270">
        <f t="shared" si="160"/>
        <v>55.925925925925924</v>
      </c>
      <c r="P200" s="261">
        <v>182</v>
      </c>
      <c r="Q200" s="261">
        <v>94</v>
      </c>
      <c r="R200" s="261">
        <v>40</v>
      </c>
      <c r="S200" s="268">
        <v>2</v>
      </c>
      <c r="T200" s="267">
        <v>2.6</v>
      </c>
      <c r="U200" s="267">
        <v>34</v>
      </c>
      <c r="V200" s="267">
        <v>10</v>
      </c>
      <c r="W200" s="254"/>
    </row>
    <row r="201" spans="1:23" s="253" customFormat="1" x14ac:dyDescent="0.25">
      <c r="A201" s="258">
        <v>3</v>
      </c>
      <c r="B201" s="262" t="s">
        <v>196</v>
      </c>
      <c r="C201" s="266">
        <v>1257</v>
      </c>
      <c r="D201" s="261">
        <v>350</v>
      </c>
      <c r="E201" s="270">
        <f t="shared" si="155"/>
        <v>27.844073190135244</v>
      </c>
      <c r="F201" s="261">
        <v>71</v>
      </c>
      <c r="G201" s="270">
        <f t="shared" si="156"/>
        <v>20.285714285714285</v>
      </c>
      <c r="H201" s="261">
        <v>32</v>
      </c>
      <c r="I201" s="270">
        <f t="shared" si="157"/>
        <v>9.1428571428571423</v>
      </c>
      <c r="J201" s="261">
        <v>247</v>
      </c>
      <c r="K201" s="270">
        <f t="shared" si="158"/>
        <v>70.571428571428569</v>
      </c>
      <c r="L201" s="261">
        <v>85</v>
      </c>
      <c r="M201" s="270">
        <f t="shared" si="159"/>
        <v>34.412955465587046</v>
      </c>
      <c r="N201" s="261">
        <f t="shared" si="161"/>
        <v>188</v>
      </c>
      <c r="O201" s="270">
        <f t="shared" si="160"/>
        <v>53.714285714285715</v>
      </c>
      <c r="P201" s="261">
        <v>379</v>
      </c>
      <c r="Q201" s="261">
        <v>254</v>
      </c>
      <c r="R201" s="261">
        <v>120</v>
      </c>
      <c r="S201" s="268">
        <v>1.8</v>
      </c>
      <c r="T201" s="267">
        <v>2.4</v>
      </c>
      <c r="U201" s="267">
        <v>34</v>
      </c>
      <c r="V201" s="267">
        <v>10</v>
      </c>
      <c r="W201" s="254"/>
    </row>
    <row r="202" spans="1:23" s="253" customFormat="1" x14ac:dyDescent="0.25">
      <c r="A202" s="258">
        <v>4</v>
      </c>
      <c r="B202" s="262" t="s">
        <v>197</v>
      </c>
      <c r="C202" s="266">
        <v>719</v>
      </c>
      <c r="D202" s="261">
        <v>129</v>
      </c>
      <c r="E202" s="270">
        <f t="shared" si="155"/>
        <v>17.941585535465926</v>
      </c>
      <c r="F202" s="261">
        <v>21</v>
      </c>
      <c r="G202" s="270">
        <f t="shared" si="156"/>
        <v>16.279069767441861</v>
      </c>
      <c r="H202" s="261">
        <v>33</v>
      </c>
      <c r="I202" s="270">
        <f t="shared" si="157"/>
        <v>25.581395348837209</v>
      </c>
      <c r="J202" s="261">
        <v>75</v>
      </c>
      <c r="K202" s="270">
        <f t="shared" si="158"/>
        <v>58.139534883720927</v>
      </c>
      <c r="L202" s="261"/>
      <c r="M202" s="270">
        <f t="shared" si="159"/>
        <v>0</v>
      </c>
      <c r="N202" s="261">
        <f t="shared" si="161"/>
        <v>54</v>
      </c>
      <c r="O202" s="270">
        <f t="shared" si="160"/>
        <v>41.860465116279073</v>
      </c>
      <c r="P202" s="261"/>
      <c r="Q202" s="261"/>
      <c r="R202" s="261"/>
      <c r="S202" s="268"/>
      <c r="T202" s="267"/>
      <c r="U202" s="267"/>
      <c r="V202" s="267"/>
      <c r="W202" s="254"/>
    </row>
    <row r="203" spans="1:23" s="253" customFormat="1" x14ac:dyDescent="0.25">
      <c r="A203" s="258">
        <v>5</v>
      </c>
      <c r="B203" s="262" t="s">
        <v>198</v>
      </c>
      <c r="C203" s="266">
        <v>183</v>
      </c>
      <c r="D203" s="261">
        <v>176</v>
      </c>
      <c r="E203" s="270">
        <f t="shared" si="155"/>
        <v>96.174863387978135</v>
      </c>
      <c r="F203" s="261">
        <v>43</v>
      </c>
      <c r="G203" s="270">
        <f t="shared" si="156"/>
        <v>24.431818181818183</v>
      </c>
      <c r="H203" s="261">
        <v>46</v>
      </c>
      <c r="I203" s="270">
        <f t="shared" si="157"/>
        <v>26.136363636363637</v>
      </c>
      <c r="J203" s="261">
        <v>87</v>
      </c>
      <c r="K203" s="270">
        <f t="shared" si="158"/>
        <v>49.43181818181818</v>
      </c>
      <c r="L203" s="261">
        <v>31</v>
      </c>
      <c r="M203" s="270">
        <f t="shared" si="159"/>
        <v>35.632183908045974</v>
      </c>
      <c r="N203" s="261">
        <f t="shared" si="161"/>
        <v>120</v>
      </c>
      <c r="O203" s="270">
        <f t="shared" si="160"/>
        <v>68.181818181818187</v>
      </c>
      <c r="P203" s="261">
        <v>124</v>
      </c>
      <c r="Q203" s="261">
        <v>97</v>
      </c>
      <c r="R203" s="261">
        <v>12</v>
      </c>
      <c r="S203" s="268">
        <v>2</v>
      </c>
      <c r="T203" s="267">
        <v>2.4</v>
      </c>
      <c r="U203" s="267">
        <v>17</v>
      </c>
      <c r="V203" s="267">
        <v>12</v>
      </c>
      <c r="W203" s="254"/>
    </row>
    <row r="204" spans="1:23" s="253" customFormat="1" x14ac:dyDescent="0.25">
      <c r="A204" s="258">
        <v>6</v>
      </c>
      <c r="B204" s="262" t="s">
        <v>199</v>
      </c>
      <c r="C204" s="266">
        <v>249</v>
      </c>
      <c r="D204" s="261">
        <v>181</v>
      </c>
      <c r="E204" s="270">
        <f t="shared" si="155"/>
        <v>72.690763052208837</v>
      </c>
      <c r="F204" s="261">
        <v>41</v>
      </c>
      <c r="G204" s="270">
        <f t="shared" si="156"/>
        <v>22.651933701657459</v>
      </c>
      <c r="H204" s="261">
        <v>47</v>
      </c>
      <c r="I204" s="270">
        <f t="shared" si="157"/>
        <v>25.966850828729282</v>
      </c>
      <c r="J204" s="261">
        <v>93</v>
      </c>
      <c r="K204" s="270">
        <f t="shared" si="158"/>
        <v>51.381215469613259</v>
      </c>
      <c r="L204" s="261">
        <v>66</v>
      </c>
      <c r="M204" s="270">
        <f t="shared" si="159"/>
        <v>70.967741935483872</v>
      </c>
      <c r="N204" s="261">
        <f t="shared" si="161"/>
        <v>154</v>
      </c>
      <c r="O204" s="270">
        <f t="shared" si="160"/>
        <v>85.082872928176798</v>
      </c>
      <c r="P204" s="261">
        <v>151</v>
      </c>
      <c r="Q204" s="261">
        <v>151</v>
      </c>
      <c r="R204" s="261"/>
      <c r="S204" s="268">
        <v>1.3</v>
      </c>
      <c r="T204" s="267">
        <v>2</v>
      </c>
      <c r="U204" s="267">
        <v>22</v>
      </c>
      <c r="V204" s="267">
        <v>10</v>
      </c>
      <c r="W204" s="254"/>
    </row>
    <row r="205" spans="1:23" s="253" customFormat="1" x14ac:dyDescent="0.25">
      <c r="A205" s="258">
        <v>7</v>
      </c>
      <c r="B205" s="262" t="s">
        <v>200</v>
      </c>
      <c r="C205" s="266">
        <v>203</v>
      </c>
      <c r="D205" s="261">
        <v>68</v>
      </c>
      <c r="E205" s="270">
        <f t="shared" si="155"/>
        <v>33.497536945812811</v>
      </c>
      <c r="F205" s="261">
        <v>13</v>
      </c>
      <c r="G205" s="270">
        <f t="shared" si="156"/>
        <v>19.117647058823529</v>
      </c>
      <c r="H205" s="261">
        <v>36</v>
      </c>
      <c r="I205" s="270">
        <f t="shared" si="157"/>
        <v>52.941176470588232</v>
      </c>
      <c r="J205" s="261">
        <v>19</v>
      </c>
      <c r="K205" s="270">
        <f t="shared" si="158"/>
        <v>27.941176470588236</v>
      </c>
      <c r="L205" s="261">
        <v>12</v>
      </c>
      <c r="M205" s="270">
        <f t="shared" si="159"/>
        <v>63.157894736842103</v>
      </c>
      <c r="N205" s="261">
        <f t="shared" si="161"/>
        <v>61</v>
      </c>
      <c r="O205" s="270">
        <f t="shared" si="160"/>
        <v>89.705882352941174</v>
      </c>
      <c r="P205" s="261">
        <v>35</v>
      </c>
      <c r="Q205" s="261">
        <v>30</v>
      </c>
      <c r="R205" s="261"/>
      <c r="S205" s="268">
        <v>1.2</v>
      </c>
      <c r="T205" s="267">
        <v>2.6</v>
      </c>
      <c r="U205" s="267">
        <v>20</v>
      </c>
      <c r="V205" s="267">
        <v>10</v>
      </c>
      <c r="W205" s="254"/>
    </row>
    <row r="206" spans="1:23" s="39" customFormat="1" ht="15.75" customHeight="1" x14ac:dyDescent="0.2">
      <c r="A206" s="40"/>
      <c r="B206" s="58" t="s">
        <v>65</v>
      </c>
      <c r="C206" s="111">
        <f>SUM(C199:C205)</f>
        <v>4897</v>
      </c>
      <c r="D206" s="125">
        <f t="shared" si="127"/>
        <v>1586</v>
      </c>
      <c r="E206" s="140">
        <f t="shared" si="106"/>
        <v>32.387175821931798</v>
      </c>
      <c r="F206" s="27">
        <f>SUM(F199:F205)</f>
        <v>307</v>
      </c>
      <c r="G206" s="140">
        <f t="shared" si="107"/>
        <v>19.35687263556116</v>
      </c>
      <c r="H206" s="27">
        <f>SUM(H199:H205)</f>
        <v>410</v>
      </c>
      <c r="I206" s="140">
        <f t="shared" si="108"/>
        <v>25.851197982345525</v>
      </c>
      <c r="J206" s="107">
        <f>SUM(J199:J205)</f>
        <v>869</v>
      </c>
      <c r="K206" s="140">
        <f t="shared" si="109"/>
        <v>54.791929382093315</v>
      </c>
      <c r="L206" s="27">
        <f>SUM(L199:L205)</f>
        <v>314</v>
      </c>
      <c r="M206" s="140">
        <f t="shared" si="110"/>
        <v>36.133486766398157</v>
      </c>
      <c r="N206" s="27">
        <f>SUM(N199:N205)</f>
        <v>1031</v>
      </c>
      <c r="O206" s="140">
        <f t="shared" si="111"/>
        <v>65.0063051702396</v>
      </c>
      <c r="P206" s="27">
        <f>SUM(P199:P205)</f>
        <v>1254</v>
      </c>
      <c r="Q206" s="27">
        <f t="shared" ref="Q206:R206" si="162">SUM(Q199:Q205)</f>
        <v>886</v>
      </c>
      <c r="R206" s="27">
        <f t="shared" si="162"/>
        <v>295</v>
      </c>
      <c r="S206" s="27">
        <v>1.7</v>
      </c>
      <c r="T206" s="27">
        <v>2.5</v>
      </c>
      <c r="U206" s="27">
        <f t="shared" ref="U206" si="163">SUM(U199:U205)</f>
        <v>178</v>
      </c>
      <c r="V206" s="27">
        <v>11.6</v>
      </c>
      <c r="W206" s="28"/>
    </row>
    <row r="207" spans="1:23" ht="15.75" customHeight="1" x14ac:dyDescent="0.25">
      <c r="A207" s="45"/>
      <c r="B207" s="34"/>
      <c r="C207" s="44"/>
      <c r="D207" s="128">
        <f>F206+H206+J206</f>
        <v>1586</v>
      </c>
      <c r="E207" s="127"/>
      <c r="F207" s="46"/>
      <c r="G207" s="127"/>
      <c r="H207" s="46"/>
      <c r="I207" s="127"/>
      <c r="J207" s="46"/>
      <c r="K207" s="127"/>
      <c r="L207" s="46"/>
      <c r="M207" s="127"/>
      <c r="N207" s="41"/>
      <c r="O207" s="127"/>
      <c r="P207" s="45"/>
      <c r="Q207" s="45"/>
      <c r="R207" s="45"/>
      <c r="S207" s="99"/>
      <c r="T207" s="99"/>
      <c r="U207" s="141"/>
      <c r="V207" s="99"/>
      <c r="W207" s="45"/>
    </row>
    <row r="208" spans="1:23" ht="15.75" customHeight="1" x14ac:dyDescent="0.25">
      <c r="A208" s="45"/>
      <c r="B208" s="23" t="s">
        <v>90</v>
      </c>
      <c r="C208" s="44"/>
      <c r="D208" s="128"/>
      <c r="E208" s="127"/>
      <c r="F208" s="46"/>
      <c r="G208" s="127"/>
      <c r="H208" s="46"/>
      <c r="I208" s="127"/>
      <c r="J208" s="46"/>
      <c r="K208" s="127"/>
      <c r="L208" s="46"/>
      <c r="M208" s="127"/>
      <c r="N208" s="41"/>
      <c r="O208" s="127"/>
      <c r="P208" s="45"/>
      <c r="Q208" s="45"/>
      <c r="R208" s="45"/>
      <c r="S208" s="99"/>
      <c r="T208" s="99"/>
      <c r="U208" s="141"/>
      <c r="V208" s="99"/>
      <c r="W208" s="45"/>
    </row>
    <row r="209" spans="1:23" s="253" customFormat="1" ht="21" customHeight="1" x14ac:dyDescent="0.25">
      <c r="A209" s="258">
        <v>1</v>
      </c>
      <c r="B209" s="262" t="s">
        <v>211</v>
      </c>
      <c r="C209" s="266">
        <v>264</v>
      </c>
      <c r="D209" s="261">
        <v>174</v>
      </c>
      <c r="E209" s="270">
        <v>65.909090909090907</v>
      </c>
      <c r="F209" s="261">
        <v>10</v>
      </c>
      <c r="G209" s="270">
        <v>5.7471264367816088</v>
      </c>
      <c r="H209" s="261">
        <v>71</v>
      </c>
      <c r="I209" s="270">
        <v>40.804597701149426</v>
      </c>
      <c r="J209" s="261">
        <v>93</v>
      </c>
      <c r="K209" s="270">
        <v>53.448275862068968</v>
      </c>
      <c r="L209" s="261">
        <v>49</v>
      </c>
      <c r="M209" s="270">
        <v>52.688172043010752</v>
      </c>
      <c r="N209" s="261">
        <f>L209+H209+F209</f>
        <v>130</v>
      </c>
      <c r="O209" s="270">
        <v>74.712643678160916</v>
      </c>
      <c r="P209" s="261">
        <v>102</v>
      </c>
      <c r="Q209" s="261">
        <v>1512</v>
      </c>
      <c r="R209" s="261">
        <v>467</v>
      </c>
      <c r="S209" s="268">
        <v>1.5</v>
      </c>
      <c r="T209" s="267">
        <v>2.25</v>
      </c>
      <c r="U209" s="267">
        <v>65</v>
      </c>
      <c r="V209" s="267">
        <v>8.3000000000000007</v>
      </c>
      <c r="W209" s="254"/>
    </row>
    <row r="210" spans="1:23" s="39" customFormat="1" ht="15.75" customHeight="1" x14ac:dyDescent="0.2">
      <c r="A210" s="54"/>
      <c r="B210" s="55" t="s">
        <v>65</v>
      </c>
      <c r="C210" s="111">
        <v>264</v>
      </c>
      <c r="D210" s="125">
        <v>174</v>
      </c>
      <c r="E210" s="140">
        <f t="shared" ref="E210:E253" si="164">D210*100/C210</f>
        <v>65.909090909090907</v>
      </c>
      <c r="F210" s="27">
        <v>10</v>
      </c>
      <c r="G210" s="140">
        <f t="shared" ref="G210:G253" si="165">F210*100/D210</f>
        <v>5.7471264367816088</v>
      </c>
      <c r="H210" s="27">
        <v>71</v>
      </c>
      <c r="I210" s="140">
        <f t="shared" ref="I210:I253" si="166">H210*100/D210</f>
        <v>40.804597701149426</v>
      </c>
      <c r="J210" s="107">
        <v>93</v>
      </c>
      <c r="K210" s="140">
        <f t="shared" ref="K210:K253" si="167">J210*100/D210</f>
        <v>53.448275862068968</v>
      </c>
      <c r="L210" s="27">
        <v>49</v>
      </c>
      <c r="M210" s="140">
        <f t="shared" ref="M210:M253" si="168">L210*100/J210</f>
        <v>52.688172043010752</v>
      </c>
      <c r="N210" s="27">
        <v>130</v>
      </c>
      <c r="O210" s="140">
        <f t="shared" ref="O210:O253" si="169">N210*100/D210</f>
        <v>74.712643678160916</v>
      </c>
      <c r="P210" s="257">
        <v>102</v>
      </c>
      <c r="Q210" s="257">
        <f t="shared" ref="Q210:R210" si="170">SUM(Q200:Q209)</f>
        <v>3024</v>
      </c>
      <c r="R210" s="257">
        <f t="shared" si="170"/>
        <v>934</v>
      </c>
      <c r="S210" s="263">
        <v>1.5</v>
      </c>
      <c r="T210" s="263">
        <v>2.25</v>
      </c>
      <c r="U210" s="263">
        <v>65</v>
      </c>
      <c r="V210" s="263">
        <v>8.3000000000000007</v>
      </c>
      <c r="W210" s="47"/>
    </row>
    <row r="211" spans="1:23" ht="15.75" customHeight="1" x14ac:dyDescent="0.25">
      <c r="A211" s="45"/>
      <c r="B211" s="34"/>
      <c r="C211" s="44"/>
      <c r="D211" s="128">
        <f>F210+H210+J210</f>
        <v>174</v>
      </c>
      <c r="E211" s="127"/>
      <c r="F211" s="46"/>
      <c r="G211" s="127"/>
      <c r="H211" s="46"/>
      <c r="I211" s="127"/>
      <c r="J211" s="46"/>
      <c r="K211" s="127"/>
      <c r="L211" s="46"/>
      <c r="M211" s="127"/>
      <c r="N211" s="41"/>
      <c r="O211" s="127"/>
      <c r="P211" s="46"/>
      <c r="Q211" s="45"/>
      <c r="R211" s="45"/>
      <c r="S211" s="99"/>
      <c r="T211" s="99"/>
      <c r="U211" s="141"/>
      <c r="V211" s="99"/>
      <c r="W211" s="45"/>
    </row>
    <row r="212" spans="1:23" ht="15.75" customHeight="1" x14ac:dyDescent="0.25">
      <c r="A212" s="45"/>
      <c r="B212" s="31" t="s">
        <v>91</v>
      </c>
      <c r="C212" s="44"/>
      <c r="D212" s="128"/>
      <c r="E212" s="127"/>
      <c r="F212" s="46"/>
      <c r="G212" s="127"/>
      <c r="H212" s="46"/>
      <c r="I212" s="127"/>
      <c r="J212" s="46"/>
      <c r="K212" s="127"/>
      <c r="L212" s="46"/>
      <c r="M212" s="127"/>
      <c r="N212" s="41"/>
      <c r="O212" s="127"/>
      <c r="P212" s="46"/>
      <c r="Q212" s="45"/>
      <c r="R212" s="45"/>
      <c r="S212" s="99"/>
      <c r="T212" s="99"/>
      <c r="U212" s="141"/>
      <c r="V212" s="99"/>
      <c r="W212" s="45"/>
    </row>
    <row r="213" spans="1:23" ht="26.25" x14ac:dyDescent="0.25">
      <c r="A213" s="226">
        <v>1</v>
      </c>
      <c r="B213" s="233" t="s">
        <v>206</v>
      </c>
      <c r="C213" s="229">
        <v>1070</v>
      </c>
      <c r="D213" s="227">
        <v>619</v>
      </c>
      <c r="E213" s="232">
        <v>57.850467289719624</v>
      </c>
      <c r="F213" s="227">
        <v>50</v>
      </c>
      <c r="G213" s="232">
        <v>8.0775444264943452</v>
      </c>
      <c r="H213" s="227">
        <v>348</v>
      </c>
      <c r="I213" s="232">
        <v>56.219709208400644</v>
      </c>
      <c r="J213" s="227">
        <v>221</v>
      </c>
      <c r="K213" s="232">
        <v>35.702746365105007</v>
      </c>
      <c r="L213" s="227">
        <v>101</v>
      </c>
      <c r="M213" s="232">
        <v>45.701357466063349</v>
      </c>
      <c r="N213" s="227">
        <f>L213+H213+F213</f>
        <v>499</v>
      </c>
      <c r="O213" s="232">
        <v>80.613893376413571</v>
      </c>
      <c r="P213" s="227">
        <v>281</v>
      </c>
      <c r="Q213" s="227">
        <v>134</v>
      </c>
      <c r="R213" s="227">
        <v>15</v>
      </c>
      <c r="S213" s="231">
        <v>3.2</v>
      </c>
      <c r="T213" s="230">
        <v>5.2</v>
      </c>
      <c r="U213" s="230">
        <v>64</v>
      </c>
      <c r="V213" s="230">
        <v>9.8000000000000007</v>
      </c>
      <c r="W213" s="225"/>
    </row>
    <row r="214" spans="1:23" ht="26.25" x14ac:dyDescent="0.25">
      <c r="A214" s="226">
        <v>2</v>
      </c>
      <c r="B214" s="233" t="s">
        <v>207</v>
      </c>
      <c r="C214" s="229">
        <v>915</v>
      </c>
      <c r="D214" s="227">
        <v>674</v>
      </c>
      <c r="E214" s="232">
        <v>73.661202185792348</v>
      </c>
      <c r="F214" s="227">
        <v>97</v>
      </c>
      <c r="G214" s="232">
        <v>14.391691394658753</v>
      </c>
      <c r="H214" s="227">
        <v>243</v>
      </c>
      <c r="I214" s="232">
        <v>36.053412462908014</v>
      </c>
      <c r="J214" s="228">
        <v>334</v>
      </c>
      <c r="K214" s="232">
        <v>49.554896142433236</v>
      </c>
      <c r="L214" s="227">
        <v>154</v>
      </c>
      <c r="M214" s="232">
        <v>46.107784431137723</v>
      </c>
      <c r="N214" s="261">
        <f t="shared" ref="N214:N216" si="171">L214+H214+F214</f>
        <v>494</v>
      </c>
      <c r="O214" s="232">
        <v>73.29376854599407</v>
      </c>
      <c r="P214" s="227">
        <v>201</v>
      </c>
      <c r="Q214" s="227">
        <v>89</v>
      </c>
      <c r="R214" s="227"/>
      <c r="S214" s="231">
        <v>2.4</v>
      </c>
      <c r="T214" s="230">
        <v>5.6</v>
      </c>
      <c r="U214" s="230">
        <v>71</v>
      </c>
      <c r="V214" s="230">
        <v>9.3000000000000007</v>
      </c>
      <c r="W214" s="225"/>
    </row>
    <row r="215" spans="1:23" ht="26.25" x14ac:dyDescent="0.25">
      <c r="A215" s="226">
        <v>3</v>
      </c>
      <c r="B215" s="233" t="s">
        <v>208</v>
      </c>
      <c r="C215" s="229">
        <v>886</v>
      </c>
      <c r="D215" s="227">
        <v>478</v>
      </c>
      <c r="E215" s="232">
        <v>53.950338600451467</v>
      </c>
      <c r="F215" s="227">
        <v>35</v>
      </c>
      <c r="G215" s="232">
        <v>7.3221757322175733</v>
      </c>
      <c r="H215" s="227">
        <v>308</v>
      </c>
      <c r="I215" s="232">
        <v>64.43514644351464</v>
      </c>
      <c r="J215" s="227">
        <v>135</v>
      </c>
      <c r="K215" s="232">
        <v>28.242677824267783</v>
      </c>
      <c r="L215" s="227">
        <v>73</v>
      </c>
      <c r="M215" s="232">
        <v>54.074074074074076</v>
      </c>
      <c r="N215" s="261">
        <f t="shared" si="171"/>
        <v>416</v>
      </c>
      <c r="O215" s="232">
        <v>87.029288702928866</v>
      </c>
      <c r="P215" s="227">
        <v>171</v>
      </c>
      <c r="Q215" s="227">
        <v>93</v>
      </c>
      <c r="R215" s="227">
        <v>21</v>
      </c>
      <c r="S215" s="231">
        <v>3.1</v>
      </c>
      <c r="T215" s="230">
        <v>4.5</v>
      </c>
      <c r="U215" s="230">
        <v>46</v>
      </c>
      <c r="V215" s="230">
        <v>10.1</v>
      </c>
      <c r="W215" s="225"/>
    </row>
    <row r="216" spans="1:23" ht="26.25" x14ac:dyDescent="0.25">
      <c r="A216" s="226">
        <v>4</v>
      </c>
      <c r="B216" s="233" t="s">
        <v>209</v>
      </c>
      <c r="C216" s="229">
        <v>422</v>
      </c>
      <c r="D216" s="227">
        <v>234</v>
      </c>
      <c r="E216" s="232">
        <v>55.450236966824647</v>
      </c>
      <c r="F216" s="227">
        <v>5</v>
      </c>
      <c r="G216" s="232">
        <v>2.1367521367521367</v>
      </c>
      <c r="H216" s="227">
        <v>104</v>
      </c>
      <c r="I216" s="232">
        <v>44.444444444444443</v>
      </c>
      <c r="J216" s="227">
        <v>125</v>
      </c>
      <c r="K216" s="232">
        <v>53.418803418803421</v>
      </c>
      <c r="L216" s="227">
        <v>53</v>
      </c>
      <c r="M216" s="232">
        <v>42.4</v>
      </c>
      <c r="N216" s="261">
        <f t="shared" si="171"/>
        <v>162</v>
      </c>
      <c r="O216" s="232">
        <v>69.230769230769226</v>
      </c>
      <c r="P216" s="227">
        <v>115</v>
      </c>
      <c r="Q216" s="227">
        <v>47</v>
      </c>
      <c r="R216" s="227">
        <v>19</v>
      </c>
      <c r="S216" s="231">
        <v>3.4</v>
      </c>
      <c r="T216" s="230">
        <v>3.8</v>
      </c>
      <c r="U216" s="230">
        <v>55</v>
      </c>
      <c r="V216" s="230">
        <v>10.5</v>
      </c>
      <c r="W216" s="225"/>
    </row>
    <row r="217" spans="1:23" x14ac:dyDescent="0.25">
      <c r="A217" s="47"/>
      <c r="B217" s="55" t="s">
        <v>65</v>
      </c>
      <c r="C217" s="234">
        <v>3293</v>
      </c>
      <c r="D217" s="236">
        <v>2005</v>
      </c>
      <c r="E217" s="237">
        <v>60.886729426055268</v>
      </c>
      <c r="F217" s="234">
        <v>187</v>
      </c>
      <c r="G217" s="237">
        <v>9.3266832917705731</v>
      </c>
      <c r="H217" s="234">
        <v>1003</v>
      </c>
      <c r="I217" s="237">
        <v>50.024937655860349</v>
      </c>
      <c r="J217" s="234">
        <v>815</v>
      </c>
      <c r="K217" s="237">
        <v>40.64837905236908</v>
      </c>
      <c r="L217" s="234">
        <v>381</v>
      </c>
      <c r="M217" s="237">
        <v>46.74846625766871</v>
      </c>
      <c r="N217" s="234">
        <v>1571</v>
      </c>
      <c r="O217" s="237">
        <v>78.354114713216958</v>
      </c>
      <c r="P217" s="234">
        <v>768</v>
      </c>
      <c r="Q217" s="234">
        <v>363</v>
      </c>
      <c r="R217" s="234">
        <v>55</v>
      </c>
      <c r="S217" s="235">
        <v>3</v>
      </c>
      <c r="T217" s="235">
        <v>4.7</v>
      </c>
      <c r="U217" s="235">
        <v>236</v>
      </c>
      <c r="V217" s="235">
        <v>9.9</v>
      </c>
      <c r="W217" s="234">
        <v>0</v>
      </c>
    </row>
    <row r="218" spans="1:23" ht="15.75" customHeight="1" x14ac:dyDescent="0.25">
      <c r="A218" s="45"/>
      <c r="B218" s="34"/>
      <c r="C218" s="26"/>
      <c r="D218" s="128">
        <f>F217+H217+J217</f>
        <v>2005</v>
      </c>
      <c r="E218" s="127"/>
      <c r="F218" s="13"/>
      <c r="G218" s="127"/>
      <c r="H218" s="13"/>
      <c r="I218" s="127"/>
      <c r="J218" s="13"/>
      <c r="K218" s="127"/>
      <c r="L218" s="13"/>
      <c r="M218" s="127"/>
      <c r="N218" s="13"/>
      <c r="O218" s="127"/>
      <c r="P218" s="13"/>
      <c r="Q218" s="13"/>
      <c r="R218" s="13"/>
      <c r="S218" s="24"/>
      <c r="T218" s="24"/>
      <c r="U218" s="24"/>
      <c r="V218" s="24"/>
      <c r="W218" s="45"/>
    </row>
    <row r="219" spans="1:23" ht="15.75" customHeight="1" x14ac:dyDescent="0.25">
      <c r="A219" s="45"/>
      <c r="B219" s="31" t="s">
        <v>92</v>
      </c>
      <c r="C219" s="44"/>
      <c r="D219" s="128"/>
      <c r="E219" s="127"/>
      <c r="F219" s="46"/>
      <c r="G219" s="127"/>
      <c r="H219" s="46"/>
      <c r="I219" s="127"/>
      <c r="J219" s="46"/>
      <c r="K219" s="127"/>
      <c r="L219" s="46"/>
      <c r="M219" s="127"/>
      <c r="N219" s="41"/>
      <c r="O219" s="127"/>
      <c r="P219" s="45"/>
      <c r="Q219" s="45"/>
      <c r="R219" s="45"/>
      <c r="S219" s="99"/>
      <c r="T219" s="99"/>
      <c r="U219" s="141"/>
      <c r="V219" s="99"/>
      <c r="W219" s="45"/>
    </row>
    <row r="220" spans="1:23" ht="15.75" customHeight="1" x14ac:dyDescent="0.25">
      <c r="A220" s="47"/>
      <c r="B220" s="55">
        <v>0</v>
      </c>
      <c r="C220" s="47">
        <v>0</v>
      </c>
      <c r="D220" s="125">
        <v>0</v>
      </c>
      <c r="E220" s="140"/>
      <c r="F220" s="47"/>
      <c r="G220" s="140"/>
      <c r="H220" s="47"/>
      <c r="I220" s="140"/>
      <c r="J220" s="47"/>
      <c r="K220" s="140"/>
      <c r="L220" s="47"/>
      <c r="M220" s="140"/>
      <c r="N220" s="110"/>
      <c r="O220" s="140"/>
      <c r="P220" s="47"/>
      <c r="Q220" s="47"/>
      <c r="R220" s="47"/>
      <c r="S220" s="108"/>
      <c r="T220" s="108"/>
      <c r="U220" s="122"/>
      <c r="V220" s="108"/>
      <c r="W220" s="47"/>
    </row>
    <row r="221" spans="1:23" ht="15.75" customHeight="1" x14ac:dyDescent="0.25">
      <c r="A221" s="45"/>
      <c r="B221" s="34"/>
      <c r="C221" s="44"/>
      <c r="D221" s="128"/>
      <c r="E221" s="127"/>
      <c r="F221" s="46"/>
      <c r="G221" s="127"/>
      <c r="H221" s="46"/>
      <c r="I221" s="127"/>
      <c r="J221" s="46"/>
      <c r="K221" s="127"/>
      <c r="L221" s="46"/>
      <c r="M221" s="127"/>
      <c r="N221" s="41"/>
      <c r="O221" s="127"/>
      <c r="P221" s="45"/>
      <c r="Q221" s="45"/>
      <c r="R221" s="45"/>
      <c r="S221" s="99"/>
      <c r="T221" s="99"/>
      <c r="U221" s="141"/>
      <c r="V221" s="99"/>
      <c r="W221" s="45"/>
    </row>
    <row r="222" spans="1:23" ht="15.75" customHeight="1" x14ac:dyDescent="0.25">
      <c r="A222" s="45"/>
      <c r="B222" s="31" t="s">
        <v>193</v>
      </c>
      <c r="C222" s="44"/>
      <c r="D222" s="128"/>
      <c r="E222" s="127"/>
      <c r="F222" s="46"/>
      <c r="G222" s="127"/>
      <c r="H222" s="46"/>
      <c r="I222" s="127"/>
      <c r="J222" s="46"/>
      <c r="K222" s="127"/>
      <c r="L222" s="46"/>
      <c r="M222" s="127"/>
      <c r="N222" s="41"/>
      <c r="O222" s="127"/>
      <c r="P222" s="45"/>
      <c r="Q222" s="45"/>
      <c r="R222" s="45"/>
      <c r="S222" s="99"/>
      <c r="T222" s="99"/>
      <c r="U222" s="141"/>
      <c r="V222" s="99"/>
      <c r="W222" s="45"/>
    </row>
    <row r="223" spans="1:23" ht="18" customHeight="1" x14ac:dyDescent="0.25">
      <c r="A223" s="48">
        <v>1</v>
      </c>
      <c r="B223" s="262" t="s">
        <v>210</v>
      </c>
      <c r="C223" s="266">
        <v>50</v>
      </c>
      <c r="D223" s="261">
        <v>46</v>
      </c>
      <c r="E223" s="270">
        <f t="shared" ref="E223" si="172">D223*100/C223</f>
        <v>92</v>
      </c>
      <c r="F223" s="261">
        <v>13</v>
      </c>
      <c r="G223" s="270">
        <f t="shared" ref="G223" si="173">F223*100/D223</f>
        <v>28.260869565217391</v>
      </c>
      <c r="H223" s="261">
        <v>19</v>
      </c>
      <c r="I223" s="270">
        <f t="shared" ref="I223" si="174">H223*100/D223</f>
        <v>41.304347826086953</v>
      </c>
      <c r="J223" s="261">
        <v>14</v>
      </c>
      <c r="K223" s="270">
        <f t="shared" ref="K223" si="175">J223*100/D223</f>
        <v>30.434782608695652</v>
      </c>
      <c r="L223" s="261">
        <v>11</v>
      </c>
      <c r="M223" s="270">
        <f t="shared" ref="M223" si="176">L223*100/J223</f>
        <v>78.571428571428569</v>
      </c>
      <c r="N223" s="261">
        <f>L223+H223+F223</f>
        <v>43</v>
      </c>
      <c r="O223" s="270">
        <f t="shared" ref="O223" si="177">N223*100/D223</f>
        <v>93.478260869565219</v>
      </c>
      <c r="P223" s="261">
        <v>32</v>
      </c>
      <c r="Q223" s="261">
        <v>32</v>
      </c>
      <c r="R223" s="261"/>
      <c r="S223" s="268">
        <v>3.8</v>
      </c>
      <c r="T223" s="267">
        <v>4</v>
      </c>
      <c r="U223" s="267">
        <v>65</v>
      </c>
      <c r="V223" s="267">
        <v>5.6</v>
      </c>
      <c r="W223" s="46"/>
    </row>
    <row r="224" spans="1:23" x14ac:dyDescent="0.25">
      <c r="A224" s="49"/>
      <c r="B224" s="49" t="s">
        <v>65</v>
      </c>
      <c r="C224" s="27">
        <f>SUM(C220:C223)</f>
        <v>50</v>
      </c>
      <c r="D224" s="125">
        <f t="shared" ref="D224:D253" si="178">F224+H224+J224</f>
        <v>46</v>
      </c>
      <c r="E224" s="140">
        <f t="shared" si="164"/>
        <v>92</v>
      </c>
      <c r="F224" s="28">
        <f>SUM(F220:F223)</f>
        <v>13</v>
      </c>
      <c r="G224" s="140">
        <f>F224*100/D224</f>
        <v>28.260869565217391</v>
      </c>
      <c r="H224" s="28">
        <f>SUM(H220:H223)</f>
        <v>19</v>
      </c>
      <c r="I224" s="140">
        <f t="shared" si="166"/>
        <v>41.304347826086953</v>
      </c>
      <c r="J224" s="28">
        <f>SUM(J220:J223)</f>
        <v>14</v>
      </c>
      <c r="K224" s="140">
        <f t="shared" si="167"/>
        <v>30.434782608695652</v>
      </c>
      <c r="L224" s="28">
        <f>SUM(L220:L223)</f>
        <v>11</v>
      </c>
      <c r="M224" s="140">
        <f t="shared" si="168"/>
        <v>78.571428571428569</v>
      </c>
      <c r="N224" s="28">
        <f>SUM(N220:N223)</f>
        <v>43</v>
      </c>
      <c r="O224" s="140">
        <f t="shared" si="169"/>
        <v>93.478260869565219</v>
      </c>
      <c r="P224" s="28">
        <f>SUM(P220:P223)</f>
        <v>32</v>
      </c>
      <c r="Q224" s="28">
        <f t="shared" ref="Q224:R224" si="179">SUM(Q220:Q223)</f>
        <v>32</v>
      </c>
      <c r="R224" s="28">
        <f t="shared" si="179"/>
        <v>0</v>
      </c>
      <c r="S224" s="28">
        <v>3.8</v>
      </c>
      <c r="T224" s="28">
        <v>4</v>
      </c>
      <c r="U224" s="28">
        <f t="shared" ref="U224" si="180">SUM(U220:U223)</f>
        <v>65</v>
      </c>
      <c r="V224" s="28">
        <v>5.6</v>
      </c>
      <c r="W224" s="28">
        <f t="shared" ref="W224" si="181">SUM(W220:W223)</f>
        <v>0</v>
      </c>
    </row>
    <row r="225" spans="1:23" ht="15.75" customHeight="1" x14ac:dyDescent="0.25">
      <c r="A225" s="45"/>
      <c r="B225" s="34"/>
      <c r="C225" s="44"/>
      <c r="D225" s="128">
        <f>F224+H224+J224</f>
        <v>46</v>
      </c>
      <c r="E225" s="127"/>
      <c r="F225" s="46"/>
      <c r="G225" s="127"/>
      <c r="H225" s="46"/>
      <c r="I225" s="127"/>
      <c r="J225" s="46"/>
      <c r="K225" s="127"/>
      <c r="L225" s="46"/>
      <c r="M225" s="127"/>
      <c r="N225" s="41"/>
      <c r="O225" s="127"/>
      <c r="P225" s="45"/>
      <c r="Q225" s="45"/>
      <c r="R225" s="45"/>
      <c r="S225" s="99"/>
      <c r="T225" s="99"/>
      <c r="U225" s="141"/>
      <c r="V225" s="99"/>
      <c r="W225" s="45"/>
    </row>
    <row r="226" spans="1:23" ht="15.75" customHeight="1" x14ac:dyDescent="0.25">
      <c r="A226" s="45"/>
      <c r="B226" s="31" t="s">
        <v>94</v>
      </c>
      <c r="C226" s="44"/>
      <c r="D226" s="128"/>
      <c r="E226" s="127"/>
      <c r="F226" s="46"/>
      <c r="G226" s="127"/>
      <c r="H226" s="46"/>
      <c r="I226" s="127"/>
      <c r="J226" s="46"/>
      <c r="K226" s="127"/>
      <c r="L226" s="46"/>
      <c r="M226" s="127"/>
      <c r="N226" s="41"/>
      <c r="O226" s="127"/>
      <c r="P226" s="45"/>
      <c r="Q226" s="45"/>
      <c r="R226" s="45"/>
      <c r="S226" s="99"/>
      <c r="T226" s="99"/>
      <c r="U226" s="141"/>
      <c r="V226" s="99"/>
      <c r="W226" s="45"/>
    </row>
    <row r="227" spans="1:23" s="253" customFormat="1" x14ac:dyDescent="0.25">
      <c r="A227" s="258">
        <v>1</v>
      </c>
      <c r="B227" s="262" t="s">
        <v>216</v>
      </c>
      <c r="C227" s="266">
        <v>270</v>
      </c>
      <c r="D227" s="261">
        <v>270</v>
      </c>
      <c r="E227" s="270">
        <f t="shared" ref="E227:E228" si="182">D227*100/C227</f>
        <v>100</v>
      </c>
      <c r="F227" s="261">
        <v>47</v>
      </c>
      <c r="G227" s="270">
        <f t="shared" ref="G227:G228" si="183">F227*100/D227</f>
        <v>17.407407407407408</v>
      </c>
      <c r="H227" s="261">
        <v>81</v>
      </c>
      <c r="I227" s="270">
        <f t="shared" ref="I227:I228" si="184">H227*100/D227</f>
        <v>30</v>
      </c>
      <c r="J227" s="261">
        <v>142</v>
      </c>
      <c r="K227" s="270">
        <f t="shared" ref="K227:K228" si="185">J227*100/D227</f>
        <v>52.592592592592595</v>
      </c>
      <c r="L227" s="261">
        <v>45</v>
      </c>
      <c r="M227" s="270">
        <f t="shared" ref="M227:M228" si="186">L227*100/J227</f>
        <v>31.690140845070424</v>
      </c>
      <c r="N227" s="261">
        <f>L227+H227+F227</f>
        <v>173</v>
      </c>
      <c r="O227" s="270">
        <f t="shared" ref="O227:O228" si="187">N227*100/D227</f>
        <v>64.074074074074076</v>
      </c>
      <c r="P227" s="261">
        <v>165</v>
      </c>
      <c r="Q227" s="261">
        <v>110</v>
      </c>
      <c r="R227" s="261"/>
      <c r="S227" s="268"/>
      <c r="T227" s="267"/>
      <c r="U227" s="267">
        <v>83</v>
      </c>
      <c r="V227" s="267"/>
      <c r="W227" s="254"/>
    </row>
    <row r="228" spans="1:23" s="253" customFormat="1" x14ac:dyDescent="0.25">
      <c r="A228" s="258">
        <v>2</v>
      </c>
      <c r="B228" s="262" t="s">
        <v>217</v>
      </c>
      <c r="C228" s="266">
        <v>801</v>
      </c>
      <c r="D228" s="261">
        <v>120</v>
      </c>
      <c r="E228" s="270">
        <f t="shared" si="182"/>
        <v>14.9812734082397</v>
      </c>
      <c r="F228" s="261">
        <v>25</v>
      </c>
      <c r="G228" s="270">
        <f t="shared" si="183"/>
        <v>20.833333333333332</v>
      </c>
      <c r="H228" s="261">
        <v>34</v>
      </c>
      <c r="I228" s="270">
        <f t="shared" si="184"/>
        <v>28.333333333333332</v>
      </c>
      <c r="J228" s="264">
        <v>61</v>
      </c>
      <c r="K228" s="270">
        <f t="shared" si="185"/>
        <v>50.833333333333336</v>
      </c>
      <c r="L228" s="261">
        <v>40</v>
      </c>
      <c r="M228" s="270">
        <f t="shared" si="186"/>
        <v>65.573770491803273</v>
      </c>
      <c r="N228" s="261">
        <f>L228+H228+F228</f>
        <v>99</v>
      </c>
      <c r="O228" s="270">
        <f t="shared" si="187"/>
        <v>82.5</v>
      </c>
      <c r="P228" s="261">
        <v>250</v>
      </c>
      <c r="Q228" s="261">
        <v>200</v>
      </c>
      <c r="R228" s="261"/>
      <c r="S228" s="268">
        <v>2.9</v>
      </c>
      <c r="T228" s="267">
        <v>3.5</v>
      </c>
      <c r="U228" s="267"/>
      <c r="V228" s="267"/>
      <c r="W228" s="254"/>
    </row>
    <row r="229" spans="1:23" ht="15.75" customHeight="1" x14ac:dyDescent="0.25">
      <c r="A229" s="54"/>
      <c r="B229" s="55" t="s">
        <v>65</v>
      </c>
      <c r="C229" s="47">
        <f>SUM(C227:C228)</f>
        <v>1071</v>
      </c>
      <c r="D229" s="125">
        <f t="shared" si="178"/>
        <v>390</v>
      </c>
      <c r="E229" s="140">
        <f t="shared" si="164"/>
        <v>36.414565826330531</v>
      </c>
      <c r="F229" s="47">
        <f>SUM(F227:F228)</f>
        <v>72</v>
      </c>
      <c r="G229" s="140">
        <f t="shared" si="165"/>
        <v>18.46153846153846</v>
      </c>
      <c r="H229" s="47">
        <f>SUM(H227:H228)</f>
        <v>115</v>
      </c>
      <c r="I229" s="140">
        <f t="shared" si="166"/>
        <v>29.487179487179485</v>
      </c>
      <c r="J229" s="47">
        <f>SUM(J227:J228)</f>
        <v>203</v>
      </c>
      <c r="K229" s="140">
        <f t="shared" si="167"/>
        <v>52.051282051282051</v>
      </c>
      <c r="L229" s="47">
        <f>SUM(L227:L228)</f>
        <v>85</v>
      </c>
      <c r="M229" s="140">
        <f t="shared" si="168"/>
        <v>41.871921182266007</v>
      </c>
      <c r="N229" s="110">
        <f>SUM(N227:N228)</f>
        <v>272</v>
      </c>
      <c r="O229" s="140">
        <f t="shared" si="169"/>
        <v>69.743589743589737</v>
      </c>
      <c r="P229" s="47">
        <f>SUM(P227:P228)</f>
        <v>415</v>
      </c>
      <c r="Q229" s="47">
        <f t="shared" ref="Q229:R229" si="188">SUM(Q227:Q228)</f>
        <v>310</v>
      </c>
      <c r="R229" s="47">
        <f t="shared" si="188"/>
        <v>0</v>
      </c>
      <c r="S229" s="108">
        <v>2.9</v>
      </c>
      <c r="T229" s="108">
        <v>3.5</v>
      </c>
      <c r="U229" s="122">
        <f>SUM(U227:U228)</f>
        <v>83</v>
      </c>
      <c r="V229" s="108">
        <v>10.5</v>
      </c>
      <c r="W229" s="47">
        <v>0</v>
      </c>
    </row>
    <row r="230" spans="1:23" ht="15.75" customHeight="1" x14ac:dyDescent="0.25">
      <c r="A230" s="45"/>
      <c r="B230" s="34"/>
      <c r="C230" s="44"/>
      <c r="D230" s="128">
        <f>F229+H229+J229</f>
        <v>390</v>
      </c>
      <c r="E230" s="127"/>
      <c r="F230" s="46"/>
      <c r="G230" s="127"/>
      <c r="H230" s="46"/>
      <c r="I230" s="127"/>
      <c r="J230" s="46"/>
      <c r="K230" s="127"/>
      <c r="L230" s="46"/>
      <c r="M230" s="127"/>
      <c r="N230" s="41"/>
      <c r="O230" s="127"/>
      <c r="P230" s="45"/>
      <c r="Q230" s="45"/>
      <c r="R230" s="45"/>
      <c r="S230" s="99"/>
      <c r="T230" s="99"/>
      <c r="U230" s="141"/>
      <c r="V230" s="99"/>
      <c r="W230" s="45"/>
    </row>
    <row r="231" spans="1:23" ht="15.75" customHeight="1" x14ac:dyDescent="0.25">
      <c r="A231" s="45"/>
      <c r="B231" s="31" t="s">
        <v>95</v>
      </c>
      <c r="C231" s="44"/>
      <c r="D231" s="128"/>
      <c r="E231" s="127"/>
      <c r="F231" s="46"/>
      <c r="G231" s="127"/>
      <c r="H231" s="46"/>
      <c r="I231" s="127"/>
      <c r="J231" s="46"/>
      <c r="K231" s="127"/>
      <c r="L231" s="46"/>
      <c r="M231" s="127"/>
      <c r="N231" s="41"/>
      <c r="O231" s="127"/>
      <c r="P231" s="45"/>
      <c r="Q231" s="45"/>
      <c r="R231" s="45"/>
      <c r="S231" s="99"/>
      <c r="T231" s="99"/>
      <c r="U231" s="141"/>
      <c r="V231" s="99"/>
      <c r="W231" s="45"/>
    </row>
    <row r="232" spans="1:23" s="253" customFormat="1" x14ac:dyDescent="0.25">
      <c r="A232" s="258">
        <v>1</v>
      </c>
      <c r="B232" s="262" t="s">
        <v>212</v>
      </c>
      <c r="C232" s="266">
        <v>685</v>
      </c>
      <c r="D232" s="261">
        <v>321</v>
      </c>
      <c r="E232" s="270">
        <f t="shared" ref="E232:E237" si="189">D232*100/C232</f>
        <v>46.861313868613138</v>
      </c>
      <c r="F232" s="261">
        <v>61</v>
      </c>
      <c r="G232" s="270">
        <f t="shared" ref="G232:G237" si="190">F232*100/D232</f>
        <v>19.003115264797508</v>
      </c>
      <c r="H232" s="261">
        <v>79</v>
      </c>
      <c r="I232" s="270">
        <f t="shared" ref="I232:I237" si="191">H232*100/D232</f>
        <v>24.610591900311526</v>
      </c>
      <c r="J232" s="261">
        <v>181</v>
      </c>
      <c r="K232" s="270">
        <f t="shared" ref="K232:K237" si="192">J232*100/D232</f>
        <v>56.386292834890966</v>
      </c>
      <c r="L232" s="261">
        <v>79</v>
      </c>
      <c r="M232" s="270">
        <f t="shared" ref="M232:M237" si="193">L232*100/J232</f>
        <v>43.646408839779006</v>
      </c>
      <c r="N232" s="261">
        <f>L232+H232+F232</f>
        <v>219</v>
      </c>
      <c r="O232" s="270">
        <f t="shared" ref="O232:O237" si="194">N232*100/D232</f>
        <v>68.224299065420567</v>
      </c>
      <c r="P232" s="261">
        <v>1930</v>
      </c>
      <c r="Q232" s="261">
        <v>1290</v>
      </c>
      <c r="R232" s="261">
        <v>614</v>
      </c>
      <c r="S232" s="268">
        <v>3.4</v>
      </c>
      <c r="T232" s="267">
        <v>4.4000000000000004</v>
      </c>
      <c r="U232" s="267">
        <v>71</v>
      </c>
      <c r="V232" s="267">
        <v>12.1</v>
      </c>
      <c r="W232" s="254"/>
    </row>
    <row r="233" spans="1:23" s="253" customFormat="1" x14ac:dyDescent="0.25">
      <c r="A233" s="258">
        <v>2</v>
      </c>
      <c r="B233" s="262" t="s">
        <v>213</v>
      </c>
      <c r="C233" s="266">
        <v>710</v>
      </c>
      <c r="D233" s="261">
        <v>339</v>
      </c>
      <c r="E233" s="270">
        <f t="shared" si="189"/>
        <v>47.74647887323944</v>
      </c>
      <c r="F233" s="261">
        <v>52</v>
      </c>
      <c r="G233" s="270">
        <f t="shared" si="190"/>
        <v>15.339233038348082</v>
      </c>
      <c r="H233" s="261">
        <v>68</v>
      </c>
      <c r="I233" s="270">
        <f t="shared" si="191"/>
        <v>20.058997050147493</v>
      </c>
      <c r="J233" s="264">
        <v>219</v>
      </c>
      <c r="K233" s="270">
        <f t="shared" si="192"/>
        <v>64.601769911504419</v>
      </c>
      <c r="L233" s="261">
        <v>93</v>
      </c>
      <c r="M233" s="270">
        <f t="shared" si="193"/>
        <v>42.465753424657535</v>
      </c>
      <c r="N233" s="261">
        <f t="shared" ref="N233:N236" si="195">L233+H233+F233</f>
        <v>213</v>
      </c>
      <c r="O233" s="270">
        <f t="shared" si="194"/>
        <v>62.831858407079643</v>
      </c>
      <c r="P233" s="261">
        <v>1615</v>
      </c>
      <c r="Q233" s="261">
        <v>941</v>
      </c>
      <c r="R233" s="261">
        <v>651</v>
      </c>
      <c r="S233" s="268">
        <v>3.2</v>
      </c>
      <c r="T233" s="267">
        <v>4.5</v>
      </c>
      <c r="U233" s="267">
        <v>73</v>
      </c>
      <c r="V233" s="267">
        <v>12.2</v>
      </c>
      <c r="W233" s="254"/>
    </row>
    <row r="234" spans="1:23" s="253" customFormat="1" x14ac:dyDescent="0.25">
      <c r="A234" s="258">
        <v>3</v>
      </c>
      <c r="B234" s="262" t="s">
        <v>102</v>
      </c>
      <c r="C234" s="266">
        <v>953</v>
      </c>
      <c r="D234" s="261">
        <v>481</v>
      </c>
      <c r="E234" s="270">
        <f t="shared" si="189"/>
        <v>50.472193074501575</v>
      </c>
      <c r="F234" s="261">
        <v>105</v>
      </c>
      <c r="G234" s="270">
        <f t="shared" si="190"/>
        <v>21.829521829521831</v>
      </c>
      <c r="H234" s="261">
        <v>124</v>
      </c>
      <c r="I234" s="270">
        <f t="shared" si="191"/>
        <v>25.779625779625778</v>
      </c>
      <c r="J234" s="261">
        <v>252</v>
      </c>
      <c r="K234" s="270">
        <f t="shared" si="192"/>
        <v>52.390852390852388</v>
      </c>
      <c r="L234" s="261">
        <v>101</v>
      </c>
      <c r="M234" s="270">
        <f t="shared" si="193"/>
        <v>40.079365079365083</v>
      </c>
      <c r="N234" s="261">
        <f t="shared" si="195"/>
        <v>330</v>
      </c>
      <c r="O234" s="270">
        <f t="shared" si="194"/>
        <v>68.607068607068612</v>
      </c>
      <c r="P234" s="261">
        <v>1937</v>
      </c>
      <c r="Q234" s="261">
        <v>1081</v>
      </c>
      <c r="R234" s="261">
        <v>825</v>
      </c>
      <c r="S234" s="268">
        <v>3.3</v>
      </c>
      <c r="T234" s="267">
        <v>4.7</v>
      </c>
      <c r="U234" s="267">
        <v>69</v>
      </c>
      <c r="V234" s="267">
        <v>11.9</v>
      </c>
      <c r="W234" s="254"/>
    </row>
    <row r="235" spans="1:23" s="253" customFormat="1" x14ac:dyDescent="0.25">
      <c r="A235" s="258">
        <v>4</v>
      </c>
      <c r="B235" s="262" t="s">
        <v>214</v>
      </c>
      <c r="C235" s="266">
        <v>412</v>
      </c>
      <c r="D235" s="261">
        <v>197</v>
      </c>
      <c r="E235" s="270">
        <f t="shared" si="189"/>
        <v>47.815533980582522</v>
      </c>
      <c r="F235" s="261">
        <v>28</v>
      </c>
      <c r="G235" s="270">
        <f t="shared" si="190"/>
        <v>14.213197969543147</v>
      </c>
      <c r="H235" s="261">
        <v>33</v>
      </c>
      <c r="I235" s="270">
        <f t="shared" si="191"/>
        <v>16.751269035532996</v>
      </c>
      <c r="J235" s="261">
        <v>136</v>
      </c>
      <c r="K235" s="270">
        <f t="shared" si="192"/>
        <v>69.035532994923855</v>
      </c>
      <c r="L235" s="261">
        <v>26</v>
      </c>
      <c r="M235" s="270">
        <f t="shared" si="193"/>
        <v>19.117647058823529</v>
      </c>
      <c r="N235" s="261">
        <f t="shared" si="195"/>
        <v>87</v>
      </c>
      <c r="O235" s="270">
        <f t="shared" si="194"/>
        <v>44.162436548223347</v>
      </c>
      <c r="P235" s="261">
        <v>738</v>
      </c>
      <c r="Q235" s="261">
        <v>367</v>
      </c>
      <c r="R235" s="261">
        <v>354</v>
      </c>
      <c r="S235" s="268">
        <v>3.5</v>
      </c>
      <c r="T235" s="267">
        <v>4.5</v>
      </c>
      <c r="U235" s="267">
        <v>19</v>
      </c>
      <c r="V235" s="267">
        <v>11.8</v>
      </c>
      <c r="W235" s="254"/>
    </row>
    <row r="236" spans="1:23" s="253" customFormat="1" x14ac:dyDescent="0.25">
      <c r="A236" s="258">
        <v>5</v>
      </c>
      <c r="B236" s="262" t="s">
        <v>215</v>
      </c>
      <c r="C236" s="266">
        <v>218</v>
      </c>
      <c r="D236" s="261">
        <v>101</v>
      </c>
      <c r="E236" s="270">
        <f t="shared" si="189"/>
        <v>46.330275229357795</v>
      </c>
      <c r="F236" s="261">
        <v>31</v>
      </c>
      <c r="G236" s="270">
        <f t="shared" si="190"/>
        <v>30.693069306930692</v>
      </c>
      <c r="H236" s="261">
        <v>26</v>
      </c>
      <c r="I236" s="270">
        <f t="shared" si="191"/>
        <v>25.742574257425744</v>
      </c>
      <c r="J236" s="261">
        <v>44</v>
      </c>
      <c r="K236" s="270">
        <f t="shared" si="192"/>
        <v>43.564356435643568</v>
      </c>
      <c r="L236" s="261">
        <v>20</v>
      </c>
      <c r="M236" s="270">
        <f t="shared" si="193"/>
        <v>45.454545454545453</v>
      </c>
      <c r="N236" s="261">
        <f t="shared" si="195"/>
        <v>77</v>
      </c>
      <c r="O236" s="270">
        <f t="shared" si="194"/>
        <v>76.237623762376231</v>
      </c>
      <c r="P236" s="261">
        <v>255</v>
      </c>
      <c r="Q236" s="261">
        <v>150</v>
      </c>
      <c r="R236" s="261">
        <v>95</v>
      </c>
      <c r="S236" s="268">
        <v>3.5</v>
      </c>
      <c r="T236" s="267">
        <v>4.7</v>
      </c>
      <c r="U236" s="267">
        <v>29</v>
      </c>
      <c r="V236" s="267">
        <v>12.3</v>
      </c>
      <c r="W236" s="254"/>
    </row>
    <row r="237" spans="1:23" s="39" customFormat="1" x14ac:dyDescent="0.2">
      <c r="A237" s="49"/>
      <c r="B237" s="49" t="s">
        <v>65</v>
      </c>
      <c r="C237" s="257">
        <v>2978</v>
      </c>
      <c r="D237" s="265">
        <v>1439</v>
      </c>
      <c r="E237" s="270">
        <f t="shared" si="189"/>
        <v>48.32102081934184</v>
      </c>
      <c r="F237" s="257">
        <v>277</v>
      </c>
      <c r="G237" s="270">
        <f t="shared" si="190"/>
        <v>19.249478804725502</v>
      </c>
      <c r="H237" s="257">
        <v>330</v>
      </c>
      <c r="I237" s="270">
        <f t="shared" si="191"/>
        <v>22.932592077831828</v>
      </c>
      <c r="J237" s="257">
        <v>832</v>
      </c>
      <c r="K237" s="270">
        <f t="shared" si="192"/>
        <v>57.817929117442667</v>
      </c>
      <c r="L237" s="257">
        <v>319</v>
      </c>
      <c r="M237" s="270">
        <f t="shared" si="193"/>
        <v>38.341346153846153</v>
      </c>
      <c r="N237" s="257">
        <v>926</v>
      </c>
      <c r="O237" s="270">
        <f t="shared" si="194"/>
        <v>64.350243224461437</v>
      </c>
      <c r="P237" s="257">
        <v>6475</v>
      </c>
      <c r="Q237" s="257">
        <v>3829</v>
      </c>
      <c r="R237" s="257">
        <v>2539</v>
      </c>
      <c r="S237" s="263">
        <v>3.38</v>
      </c>
      <c r="T237" s="263">
        <v>4.5599999999999996</v>
      </c>
      <c r="U237" s="263">
        <v>261</v>
      </c>
      <c r="V237" s="263">
        <v>12.06</v>
      </c>
      <c r="W237" s="111">
        <f t="shared" ref="W237" si="196">SUM(W234:W236)</f>
        <v>0</v>
      </c>
    </row>
    <row r="238" spans="1:23" ht="15.75" customHeight="1" x14ac:dyDescent="0.25">
      <c r="A238" s="45"/>
      <c r="B238" s="34"/>
      <c r="C238" s="44"/>
      <c r="D238" s="128">
        <f>F237+H237+J237</f>
        <v>1439</v>
      </c>
      <c r="E238" s="127"/>
      <c r="F238" s="46"/>
      <c r="G238" s="127"/>
      <c r="H238" s="46"/>
      <c r="I238" s="127"/>
      <c r="J238" s="46"/>
      <c r="K238" s="127"/>
      <c r="L238" s="46"/>
      <c r="M238" s="127"/>
      <c r="N238" s="41"/>
      <c r="O238" s="127"/>
      <c r="P238" s="46"/>
      <c r="Q238" s="45"/>
      <c r="R238" s="45"/>
      <c r="S238" s="99"/>
      <c r="T238" s="99"/>
      <c r="U238" s="141"/>
      <c r="V238" s="99"/>
      <c r="W238" s="45"/>
    </row>
    <row r="239" spans="1:23" ht="15.75" customHeight="1" x14ac:dyDescent="0.25">
      <c r="A239" s="45"/>
      <c r="B239" s="31" t="s">
        <v>96</v>
      </c>
      <c r="C239" s="44"/>
      <c r="D239" s="128"/>
      <c r="E239" s="127"/>
      <c r="F239" s="46"/>
      <c r="G239" s="127"/>
      <c r="H239" s="46"/>
      <c r="I239" s="127"/>
      <c r="J239" s="46"/>
      <c r="K239" s="127"/>
      <c r="L239" s="46"/>
      <c r="M239" s="127"/>
      <c r="N239" s="41"/>
      <c r="O239" s="127"/>
      <c r="P239" s="46"/>
      <c r="Q239" s="45"/>
      <c r="R239" s="45"/>
      <c r="S239" s="99"/>
      <c r="T239" s="99"/>
      <c r="U239" s="141"/>
      <c r="V239" s="99"/>
      <c r="W239" s="45"/>
    </row>
    <row r="240" spans="1:23" s="253" customFormat="1" x14ac:dyDescent="0.25">
      <c r="A240" s="258">
        <v>1</v>
      </c>
      <c r="B240" s="135" t="s">
        <v>139</v>
      </c>
      <c r="C240" s="266">
        <v>601</v>
      </c>
      <c r="D240" s="261">
        <v>290</v>
      </c>
      <c r="E240" s="270">
        <f t="shared" ref="E240:E242" si="197">D240*100/C240</f>
        <v>48.252911813643927</v>
      </c>
      <c r="F240" s="261">
        <v>11</v>
      </c>
      <c r="G240" s="270">
        <f t="shared" ref="G240:G242" si="198">F240*100/D240</f>
        <v>3.7931034482758621</v>
      </c>
      <c r="H240" s="261">
        <v>89</v>
      </c>
      <c r="I240" s="270">
        <f t="shared" ref="I240:I242" si="199">H240*100/D240</f>
        <v>30.689655172413794</v>
      </c>
      <c r="J240" s="261">
        <v>173</v>
      </c>
      <c r="K240" s="270">
        <f t="shared" ref="K240:K242" si="200">J240*100/D240</f>
        <v>59.655172413793103</v>
      </c>
      <c r="L240" s="261">
        <v>71</v>
      </c>
      <c r="M240" s="270">
        <f t="shared" ref="M240:M242" si="201">L240*100/J240</f>
        <v>41.040462427745666</v>
      </c>
      <c r="N240" s="261">
        <f>L240+H240+F240</f>
        <v>171</v>
      </c>
      <c r="O240" s="270">
        <f t="shared" ref="O240:O242" si="202">N240*100/D240</f>
        <v>58.96551724137931</v>
      </c>
      <c r="P240" s="261">
        <v>348</v>
      </c>
      <c r="Q240" s="261">
        <v>220</v>
      </c>
      <c r="R240" s="261"/>
      <c r="S240" s="268">
        <v>4.7</v>
      </c>
      <c r="T240" s="267">
        <v>5.3</v>
      </c>
      <c r="U240" s="267">
        <v>97</v>
      </c>
      <c r="V240" s="267">
        <v>9.1</v>
      </c>
      <c r="W240" s="254"/>
    </row>
    <row r="241" spans="1:23" s="253" customFormat="1" x14ac:dyDescent="0.25">
      <c r="A241" s="258">
        <v>2</v>
      </c>
      <c r="B241" s="262" t="s">
        <v>140</v>
      </c>
      <c r="C241" s="266">
        <v>183</v>
      </c>
      <c r="D241" s="261"/>
      <c r="E241" s="270">
        <f t="shared" si="197"/>
        <v>0</v>
      </c>
      <c r="F241" s="261"/>
      <c r="G241" s="270" t="e">
        <f t="shared" si="198"/>
        <v>#DIV/0!</v>
      </c>
      <c r="H241" s="261"/>
      <c r="I241" s="270" t="e">
        <f t="shared" si="199"/>
        <v>#DIV/0!</v>
      </c>
      <c r="J241" s="264"/>
      <c r="K241" s="270" t="e">
        <f t="shared" si="200"/>
        <v>#DIV/0!</v>
      </c>
      <c r="L241" s="261"/>
      <c r="M241" s="270" t="e">
        <f t="shared" si="201"/>
        <v>#DIV/0!</v>
      </c>
      <c r="N241" s="261">
        <f t="shared" ref="N241:N242" si="203">L241+H241+F241</f>
        <v>0</v>
      </c>
      <c r="O241" s="270" t="e">
        <f t="shared" si="202"/>
        <v>#DIV/0!</v>
      </c>
      <c r="P241" s="261"/>
      <c r="Q241" s="261"/>
      <c r="R241" s="261"/>
      <c r="S241" s="268"/>
      <c r="T241" s="267"/>
      <c r="U241" s="267"/>
      <c r="V241" s="267"/>
      <c r="W241" s="254"/>
    </row>
    <row r="242" spans="1:23" s="253" customFormat="1" x14ac:dyDescent="0.25">
      <c r="A242" s="258">
        <v>3</v>
      </c>
      <c r="B242" s="262" t="s">
        <v>141</v>
      </c>
      <c r="C242" s="266">
        <v>336</v>
      </c>
      <c r="D242" s="261">
        <v>117</v>
      </c>
      <c r="E242" s="270">
        <f t="shared" si="197"/>
        <v>34.821428571428569</v>
      </c>
      <c r="F242" s="261">
        <v>5</v>
      </c>
      <c r="G242" s="270">
        <f t="shared" si="198"/>
        <v>4.2735042735042734</v>
      </c>
      <c r="H242" s="261">
        <v>44</v>
      </c>
      <c r="I242" s="270">
        <f t="shared" si="199"/>
        <v>37.606837606837608</v>
      </c>
      <c r="J242" s="261">
        <v>68</v>
      </c>
      <c r="K242" s="270">
        <f t="shared" si="200"/>
        <v>58.119658119658119</v>
      </c>
      <c r="L242" s="261">
        <v>44</v>
      </c>
      <c r="M242" s="270">
        <f t="shared" si="201"/>
        <v>64.705882352941174</v>
      </c>
      <c r="N242" s="261">
        <f t="shared" si="203"/>
        <v>93</v>
      </c>
      <c r="O242" s="270">
        <f t="shared" si="202"/>
        <v>79.487179487179489</v>
      </c>
      <c r="P242" s="261">
        <v>114</v>
      </c>
      <c r="Q242" s="261">
        <v>45</v>
      </c>
      <c r="R242" s="261"/>
      <c r="S242" s="268">
        <v>3.7</v>
      </c>
      <c r="T242" s="267">
        <v>5.8</v>
      </c>
      <c r="U242" s="267">
        <v>16</v>
      </c>
      <c r="V242" s="267">
        <v>12.6</v>
      </c>
      <c r="W242" s="254"/>
    </row>
    <row r="243" spans="1:23" x14ac:dyDescent="0.25">
      <c r="A243" s="49"/>
      <c r="B243" s="49" t="s">
        <v>65</v>
      </c>
      <c r="C243" s="111">
        <f>SUM(C240:C242)</f>
        <v>1120</v>
      </c>
      <c r="D243" s="125">
        <f t="shared" si="178"/>
        <v>390</v>
      </c>
      <c r="E243" s="140">
        <f t="shared" si="164"/>
        <v>34.821428571428569</v>
      </c>
      <c r="F243" s="111">
        <f t="shared" ref="F243:W243" si="204">SUM(F240:F242)</f>
        <v>16</v>
      </c>
      <c r="G243" s="140">
        <f t="shared" si="165"/>
        <v>4.1025641025641022</v>
      </c>
      <c r="H243" s="111">
        <f t="shared" si="204"/>
        <v>133</v>
      </c>
      <c r="I243" s="140">
        <f t="shared" si="166"/>
        <v>34.102564102564102</v>
      </c>
      <c r="J243" s="111">
        <f t="shared" si="204"/>
        <v>241</v>
      </c>
      <c r="K243" s="140">
        <f t="shared" si="167"/>
        <v>61.794871794871796</v>
      </c>
      <c r="L243" s="111">
        <f t="shared" si="204"/>
        <v>115</v>
      </c>
      <c r="M243" s="140">
        <f t="shared" si="168"/>
        <v>47.717842323651453</v>
      </c>
      <c r="N243" s="111">
        <f t="shared" si="204"/>
        <v>264</v>
      </c>
      <c r="O243" s="140">
        <f t="shared" si="169"/>
        <v>67.692307692307693</v>
      </c>
      <c r="P243" s="257">
        <v>462</v>
      </c>
      <c r="Q243" s="257">
        <v>265</v>
      </c>
      <c r="R243" s="257">
        <f t="shared" ref="R243" si="205">SUM(R233:R242)</f>
        <v>4464</v>
      </c>
      <c r="S243" s="263">
        <v>4.2</v>
      </c>
      <c r="T243" s="263">
        <v>5.55</v>
      </c>
      <c r="U243" s="263">
        <v>113</v>
      </c>
      <c r="V243" s="263">
        <v>10.85</v>
      </c>
      <c r="W243" s="111">
        <f t="shared" si="204"/>
        <v>0</v>
      </c>
    </row>
    <row r="244" spans="1:23" ht="15.75" customHeight="1" x14ac:dyDescent="0.25">
      <c r="A244" s="45"/>
      <c r="B244" s="34"/>
      <c r="C244" s="44"/>
      <c r="D244" s="288">
        <f>F243+H243+J243</f>
        <v>390</v>
      </c>
      <c r="E244" s="127"/>
      <c r="F244" s="46"/>
      <c r="G244" s="127"/>
      <c r="H244" s="46"/>
      <c r="I244" s="127"/>
      <c r="J244" s="46"/>
      <c r="K244" s="127"/>
      <c r="L244" s="46"/>
      <c r="M244" s="127"/>
      <c r="N244" s="41"/>
      <c r="O244" s="127"/>
      <c r="P244" s="46"/>
      <c r="Q244" s="45"/>
      <c r="R244" s="45"/>
      <c r="S244" s="99"/>
      <c r="T244" s="99"/>
      <c r="U244" s="141"/>
      <c r="V244" s="99"/>
      <c r="W244" s="45"/>
    </row>
    <row r="245" spans="1:23" ht="15.75" customHeight="1" x14ac:dyDescent="0.25">
      <c r="A245" s="45"/>
      <c r="B245" s="31" t="s">
        <v>97</v>
      </c>
      <c r="C245" s="44"/>
      <c r="D245" s="128"/>
      <c r="E245" s="127"/>
      <c r="F245" s="46"/>
      <c r="G245" s="127"/>
      <c r="H245" s="46"/>
      <c r="I245" s="127"/>
      <c r="J245" s="46"/>
      <c r="K245" s="127"/>
      <c r="L245" s="46"/>
      <c r="M245" s="127"/>
      <c r="N245" s="41"/>
      <c r="O245" s="127"/>
      <c r="P245" s="46"/>
      <c r="Q245" s="45"/>
      <c r="R245" s="45"/>
      <c r="S245" s="99"/>
      <c r="T245" s="99"/>
      <c r="U245" s="141"/>
      <c r="V245" s="99"/>
      <c r="W245" s="45"/>
    </row>
    <row r="246" spans="1:23" s="253" customFormat="1" ht="25.5" x14ac:dyDescent="0.25">
      <c r="A246" s="258">
        <v>1</v>
      </c>
      <c r="B246" s="283" t="s">
        <v>122</v>
      </c>
      <c r="C246" s="266">
        <v>359</v>
      </c>
      <c r="D246" s="261">
        <v>188</v>
      </c>
      <c r="E246" s="270">
        <f t="shared" ref="E246:E247" si="206">D246*100/C246</f>
        <v>52.367688022284121</v>
      </c>
      <c r="F246" s="261">
        <v>2</v>
      </c>
      <c r="G246" s="270">
        <f t="shared" ref="G246:G247" si="207">F246*100/D246</f>
        <v>1.0638297872340425</v>
      </c>
      <c r="H246" s="261">
        <v>24</v>
      </c>
      <c r="I246" s="270">
        <f t="shared" ref="I246:I247" si="208">H246*100/D246</f>
        <v>12.76595744680851</v>
      </c>
      <c r="J246" s="261">
        <v>162</v>
      </c>
      <c r="K246" s="270">
        <f t="shared" ref="K246:K247" si="209">J246*100/D246</f>
        <v>86.170212765957444</v>
      </c>
      <c r="L246" s="261">
        <v>11</v>
      </c>
      <c r="M246" s="270">
        <f t="shared" ref="M246:M247" si="210">L246*100/J246</f>
        <v>6.7901234567901234</v>
      </c>
      <c r="N246" s="261">
        <f>L246+H246+F246</f>
        <v>37</v>
      </c>
      <c r="O246" s="270">
        <f t="shared" ref="O246:O247" si="211">N246*100/D246</f>
        <v>19.680851063829788</v>
      </c>
      <c r="P246" s="261">
        <v>132</v>
      </c>
      <c r="Q246" s="261"/>
      <c r="R246" s="261"/>
      <c r="S246" s="268">
        <v>5.2</v>
      </c>
      <c r="T246" s="267">
        <v>6.4</v>
      </c>
      <c r="U246" s="267">
        <v>52</v>
      </c>
      <c r="V246" s="267">
        <v>3.46</v>
      </c>
      <c r="W246" s="254"/>
    </row>
    <row r="247" spans="1:23" s="253" customFormat="1" x14ac:dyDescent="0.25">
      <c r="A247" s="258">
        <v>2</v>
      </c>
      <c r="B247" s="262" t="s">
        <v>123</v>
      </c>
      <c r="C247" s="266">
        <v>335</v>
      </c>
      <c r="D247" s="261"/>
      <c r="E247" s="270">
        <f t="shared" si="206"/>
        <v>0</v>
      </c>
      <c r="F247" s="261"/>
      <c r="G247" s="270" t="e">
        <f t="shared" si="207"/>
        <v>#DIV/0!</v>
      </c>
      <c r="H247" s="261"/>
      <c r="I247" s="270" t="e">
        <f t="shared" si="208"/>
        <v>#DIV/0!</v>
      </c>
      <c r="J247" s="264"/>
      <c r="K247" s="270" t="e">
        <f t="shared" si="209"/>
        <v>#DIV/0!</v>
      </c>
      <c r="L247" s="261"/>
      <c r="M247" s="270" t="e">
        <f t="shared" si="210"/>
        <v>#DIV/0!</v>
      </c>
      <c r="N247" s="261">
        <f t="shared" ref="N247" si="212">L247+H247+F247</f>
        <v>0</v>
      </c>
      <c r="O247" s="270" t="e">
        <f t="shared" si="211"/>
        <v>#DIV/0!</v>
      </c>
      <c r="P247" s="261"/>
      <c r="Q247" s="261"/>
      <c r="R247" s="261"/>
      <c r="S247" s="268"/>
      <c r="T247" s="267"/>
      <c r="U247" s="267"/>
      <c r="V247" s="267"/>
      <c r="W247" s="254"/>
    </row>
    <row r="248" spans="1:23" ht="15.75" customHeight="1" x14ac:dyDescent="0.25">
      <c r="A248" s="49"/>
      <c r="B248" s="49" t="s">
        <v>65</v>
      </c>
      <c r="C248" s="111">
        <f>SUM(C246:C247)</f>
        <v>694</v>
      </c>
      <c r="D248" s="125">
        <f t="shared" si="178"/>
        <v>188</v>
      </c>
      <c r="E248" s="140">
        <f t="shared" si="164"/>
        <v>27.089337175792508</v>
      </c>
      <c r="F248" s="111">
        <f t="shared" ref="F248:N248" si="213">SUM(F246:F247)</f>
        <v>2</v>
      </c>
      <c r="G248" s="140">
        <f t="shared" si="165"/>
        <v>1.0638297872340425</v>
      </c>
      <c r="H248" s="111">
        <f t="shared" si="213"/>
        <v>24</v>
      </c>
      <c r="I248" s="140">
        <f t="shared" si="166"/>
        <v>12.76595744680851</v>
      </c>
      <c r="J248" s="111">
        <f t="shared" si="213"/>
        <v>162</v>
      </c>
      <c r="K248" s="140">
        <f t="shared" si="167"/>
        <v>86.170212765957444</v>
      </c>
      <c r="L248" s="111">
        <f t="shared" si="213"/>
        <v>11</v>
      </c>
      <c r="M248" s="140">
        <f t="shared" si="168"/>
        <v>6.7901234567901234</v>
      </c>
      <c r="N248" s="111">
        <f t="shared" si="213"/>
        <v>37</v>
      </c>
      <c r="O248" s="140">
        <f t="shared" si="169"/>
        <v>19.680851063829788</v>
      </c>
      <c r="P248" s="257">
        <v>132</v>
      </c>
      <c r="Q248" s="257">
        <f t="shared" ref="Q248:R248" si="214">SUM(Q238:Q247)</f>
        <v>530</v>
      </c>
      <c r="R248" s="257">
        <f t="shared" si="214"/>
        <v>4464</v>
      </c>
      <c r="S248" s="263">
        <v>5.2</v>
      </c>
      <c r="T248" s="263">
        <v>6.4</v>
      </c>
      <c r="U248" s="263">
        <v>52</v>
      </c>
      <c r="V248" s="263">
        <v>3.46</v>
      </c>
      <c r="W248" s="28">
        <v>0</v>
      </c>
    </row>
    <row r="249" spans="1:23" ht="15.75" customHeight="1" x14ac:dyDescent="0.25">
      <c r="A249" s="45"/>
      <c r="B249" s="34"/>
      <c r="C249" s="44"/>
      <c r="D249" s="288">
        <f>F248+H248+J248</f>
        <v>188</v>
      </c>
      <c r="E249" s="127"/>
      <c r="F249" s="46"/>
      <c r="G249" s="127"/>
      <c r="H249" s="46"/>
      <c r="I249" s="127"/>
      <c r="J249" s="46"/>
      <c r="K249" s="127"/>
      <c r="L249" s="46"/>
      <c r="M249" s="127"/>
      <c r="N249" s="41"/>
      <c r="O249" s="127"/>
      <c r="P249" s="45"/>
      <c r="Q249" s="45"/>
      <c r="R249" s="45"/>
      <c r="S249" s="99"/>
      <c r="T249" s="99"/>
      <c r="U249" s="141"/>
      <c r="V249" s="99"/>
      <c r="W249" s="45"/>
    </row>
    <row r="250" spans="1:23" ht="15.75" customHeight="1" x14ac:dyDescent="0.25">
      <c r="A250" s="45"/>
      <c r="B250" s="31" t="s">
        <v>101</v>
      </c>
      <c r="C250" s="44"/>
      <c r="D250" s="128"/>
      <c r="E250" s="127"/>
      <c r="F250" s="46"/>
      <c r="G250" s="127"/>
      <c r="H250" s="46"/>
      <c r="I250" s="127"/>
      <c r="J250" s="46"/>
      <c r="K250" s="127"/>
      <c r="L250" s="46"/>
      <c r="M250" s="127"/>
      <c r="N250" s="41"/>
      <c r="O250" s="127"/>
      <c r="P250" s="45"/>
      <c r="Q250" s="45"/>
      <c r="R250" s="45"/>
      <c r="S250" s="99"/>
      <c r="T250" s="99"/>
      <c r="U250" s="141"/>
      <c r="V250" s="99"/>
      <c r="W250" s="45"/>
    </row>
    <row r="251" spans="1:23" x14ac:dyDescent="0.25">
      <c r="A251" s="48">
        <v>1</v>
      </c>
      <c r="B251" s="105" t="s">
        <v>201</v>
      </c>
      <c r="C251" s="126">
        <v>109</v>
      </c>
      <c r="D251" s="104">
        <v>109</v>
      </c>
      <c r="E251" s="140">
        <v>100</v>
      </c>
      <c r="F251" s="104">
        <v>12</v>
      </c>
      <c r="G251" s="140">
        <v>11</v>
      </c>
      <c r="H251" s="104">
        <v>28</v>
      </c>
      <c r="I251" s="140">
        <v>25.68</v>
      </c>
      <c r="J251" s="104">
        <v>69</v>
      </c>
      <c r="K251" s="140">
        <v>63.3</v>
      </c>
      <c r="L251" s="104">
        <v>24</v>
      </c>
      <c r="M251" s="140">
        <v>34.78</v>
      </c>
      <c r="N251" s="104">
        <f>L251+H251+F251</f>
        <v>64</v>
      </c>
      <c r="O251" s="140">
        <v>58.71</v>
      </c>
      <c r="P251" s="104">
        <v>84</v>
      </c>
      <c r="Q251" s="104">
        <v>84</v>
      </c>
      <c r="R251" s="104"/>
      <c r="S251" s="138">
        <v>3.4</v>
      </c>
      <c r="T251" s="127">
        <v>6</v>
      </c>
      <c r="U251" s="127">
        <v>4</v>
      </c>
      <c r="V251" s="127">
        <v>6</v>
      </c>
      <c r="W251" s="13"/>
    </row>
    <row r="252" spans="1:23" x14ac:dyDescent="0.25">
      <c r="A252" s="48">
        <v>2</v>
      </c>
      <c r="B252" s="105" t="s">
        <v>202</v>
      </c>
      <c r="C252" s="126">
        <v>180</v>
      </c>
      <c r="D252" s="104">
        <v>180</v>
      </c>
      <c r="E252" s="140">
        <f t="shared" ref="E252" si="215">D252*100/C252</f>
        <v>100</v>
      </c>
      <c r="F252" s="104">
        <v>19</v>
      </c>
      <c r="G252" s="140">
        <f t="shared" ref="G252" si="216">F252*100/D252</f>
        <v>10.555555555555555</v>
      </c>
      <c r="H252" s="104">
        <v>67</v>
      </c>
      <c r="I252" s="140">
        <f t="shared" ref="I252" si="217">H252*100/D252</f>
        <v>37.222222222222221</v>
      </c>
      <c r="J252" s="104">
        <v>92</v>
      </c>
      <c r="K252" s="140">
        <f t="shared" ref="K252" si="218">J252*100/D252</f>
        <v>51.111111111111114</v>
      </c>
      <c r="L252" s="104">
        <v>87</v>
      </c>
      <c r="M252" s="140">
        <f t="shared" ref="M252" si="219">L252*100/J252</f>
        <v>94.565217391304344</v>
      </c>
      <c r="N252" s="261">
        <f>L252+H252+F252</f>
        <v>173</v>
      </c>
      <c r="O252" s="140">
        <f t="shared" ref="O252" si="220">N252*100/D252</f>
        <v>96.111111111111114</v>
      </c>
      <c r="P252" s="104">
        <v>730</v>
      </c>
      <c r="Q252" s="104">
        <v>691</v>
      </c>
      <c r="R252" s="104">
        <v>39</v>
      </c>
      <c r="S252" s="127">
        <v>7</v>
      </c>
      <c r="T252" s="127">
        <v>9</v>
      </c>
      <c r="U252" s="127">
        <v>184</v>
      </c>
      <c r="V252" s="127">
        <v>10</v>
      </c>
      <c r="W252" s="13"/>
    </row>
    <row r="253" spans="1:23" x14ac:dyDescent="0.25">
      <c r="A253" s="49"/>
      <c r="B253" s="49" t="s">
        <v>65</v>
      </c>
      <c r="C253" s="111">
        <f>SUM(C251:C252)</f>
        <v>289</v>
      </c>
      <c r="D253" s="125">
        <f t="shared" si="178"/>
        <v>287</v>
      </c>
      <c r="E253" s="140">
        <f t="shared" si="164"/>
        <v>99.307958477508649</v>
      </c>
      <c r="F253" s="111">
        <f t="shared" ref="F253:W253" si="221">SUM(F251:F252)</f>
        <v>31</v>
      </c>
      <c r="G253" s="140">
        <f t="shared" si="165"/>
        <v>10.801393728222996</v>
      </c>
      <c r="H253" s="111">
        <f t="shared" si="221"/>
        <v>95</v>
      </c>
      <c r="I253" s="140">
        <f t="shared" si="166"/>
        <v>33.10104529616725</v>
      </c>
      <c r="J253" s="111">
        <f t="shared" si="221"/>
        <v>161</v>
      </c>
      <c r="K253" s="140">
        <f t="shared" si="167"/>
        <v>56.097560975609753</v>
      </c>
      <c r="L253" s="111">
        <f t="shared" si="221"/>
        <v>111</v>
      </c>
      <c r="M253" s="140">
        <f t="shared" si="168"/>
        <v>68.944099378881987</v>
      </c>
      <c r="N253" s="111">
        <f t="shared" si="221"/>
        <v>237</v>
      </c>
      <c r="O253" s="140">
        <f t="shared" si="169"/>
        <v>82.57839721254355</v>
      </c>
      <c r="P253" s="111">
        <f t="shared" si="221"/>
        <v>814</v>
      </c>
      <c r="Q253" s="111">
        <f t="shared" si="221"/>
        <v>775</v>
      </c>
      <c r="R253" s="111">
        <f t="shared" si="221"/>
        <v>39</v>
      </c>
      <c r="S253" s="112">
        <v>5.2</v>
      </c>
      <c r="T253" s="112">
        <v>7.5</v>
      </c>
      <c r="U253" s="112">
        <f t="shared" si="221"/>
        <v>188</v>
      </c>
      <c r="V253" s="112">
        <v>8</v>
      </c>
      <c r="W253" s="111">
        <f t="shared" si="221"/>
        <v>0</v>
      </c>
    </row>
    <row r="254" spans="1:23" ht="15.75" customHeight="1" x14ac:dyDescent="0.25">
      <c r="A254" s="45"/>
      <c r="B254" s="34"/>
      <c r="C254" s="44"/>
      <c r="D254" s="288">
        <f>F253+H253+J253</f>
        <v>287</v>
      </c>
      <c r="E254" s="138"/>
      <c r="F254" s="46"/>
      <c r="G254" s="127"/>
      <c r="H254" s="46"/>
      <c r="I254" s="127"/>
      <c r="J254" s="46"/>
      <c r="K254" s="127"/>
      <c r="L254" s="46"/>
      <c r="M254" s="127"/>
      <c r="N254" s="41"/>
      <c r="O254" s="127"/>
      <c r="P254" s="46"/>
      <c r="Q254" s="46"/>
      <c r="R254" s="46"/>
      <c r="S254" s="98"/>
      <c r="T254" s="99"/>
      <c r="U254" s="141"/>
      <c r="V254" s="99"/>
      <c r="W254" s="45"/>
    </row>
    <row r="255" spans="1:23" ht="15.75" customHeight="1" x14ac:dyDescent="0.25">
      <c r="A255" s="45"/>
      <c r="B255" s="31" t="s">
        <v>98</v>
      </c>
      <c r="C255" s="44"/>
      <c r="D255" s="128"/>
      <c r="E255" s="138"/>
      <c r="F255" s="46"/>
      <c r="G255" s="127"/>
      <c r="H255" s="46"/>
      <c r="I255" s="127"/>
      <c r="J255" s="46"/>
      <c r="K255" s="127"/>
      <c r="L255" s="46"/>
      <c r="M255" s="127"/>
      <c r="N255" s="41"/>
      <c r="O255" s="127"/>
      <c r="P255" s="46"/>
      <c r="Q255" s="46"/>
      <c r="R255" s="46"/>
      <c r="S255" s="98"/>
      <c r="T255" s="99"/>
      <c r="U255" s="141"/>
      <c r="V255" s="99"/>
      <c r="W255" s="45"/>
    </row>
    <row r="256" spans="1:23" ht="15.75" customHeight="1" x14ac:dyDescent="0.25">
      <c r="A256" s="47"/>
      <c r="B256" s="55">
        <v>0</v>
      </c>
      <c r="C256" s="47">
        <v>0</v>
      </c>
      <c r="D256" s="125">
        <v>0</v>
      </c>
      <c r="E256" s="140"/>
      <c r="F256" s="47"/>
      <c r="G256" s="140"/>
      <c r="H256" s="47"/>
      <c r="I256" s="140"/>
      <c r="J256" s="47"/>
      <c r="K256" s="140"/>
      <c r="L256" s="47"/>
      <c r="M256" s="140"/>
      <c r="N256" s="110"/>
      <c r="O256" s="140"/>
      <c r="P256" s="47"/>
      <c r="Q256" s="47"/>
      <c r="R256" s="47"/>
      <c r="S256" s="108"/>
      <c r="T256" s="108"/>
      <c r="U256" s="122"/>
      <c r="V256" s="108"/>
      <c r="W256" s="47"/>
    </row>
    <row r="257" spans="1:23" ht="15.75" customHeight="1" x14ac:dyDescent="0.25">
      <c r="A257" s="45"/>
      <c r="B257" s="34"/>
      <c r="C257" s="44"/>
      <c r="D257" s="128"/>
      <c r="E257" s="138"/>
      <c r="F257" s="46"/>
      <c r="G257" s="127"/>
      <c r="H257" s="46"/>
      <c r="I257" s="127"/>
      <c r="J257" s="46"/>
      <c r="K257" s="127"/>
      <c r="L257" s="46"/>
      <c r="M257" s="127"/>
      <c r="N257" s="41"/>
      <c r="O257" s="127"/>
      <c r="P257" s="46"/>
      <c r="Q257" s="46"/>
      <c r="R257" s="46"/>
      <c r="S257" s="98"/>
      <c r="T257" s="99"/>
      <c r="U257" s="141"/>
      <c r="V257" s="99"/>
      <c r="W257" s="45"/>
    </row>
    <row r="258" spans="1:23" ht="15.75" customHeight="1" x14ac:dyDescent="0.25">
      <c r="A258" s="45"/>
      <c r="B258" s="42" t="s">
        <v>99</v>
      </c>
      <c r="C258" s="44"/>
      <c r="D258" s="128"/>
      <c r="E258" s="138"/>
      <c r="F258" s="46"/>
      <c r="G258" s="127"/>
      <c r="H258" s="46"/>
      <c r="I258" s="127"/>
      <c r="J258" s="46"/>
      <c r="K258" s="127"/>
      <c r="L258" s="46"/>
      <c r="M258" s="127"/>
      <c r="N258" s="41"/>
      <c r="O258" s="127"/>
      <c r="P258" s="46"/>
      <c r="Q258" s="46"/>
      <c r="R258" s="46"/>
      <c r="S258" s="98"/>
      <c r="T258" s="99"/>
      <c r="U258" s="141"/>
      <c r="V258" s="99"/>
      <c r="W258" s="45"/>
    </row>
    <row r="259" spans="1:23" ht="15.75" customHeight="1" x14ac:dyDescent="0.25">
      <c r="A259" s="47"/>
      <c r="B259" s="55">
        <v>0</v>
      </c>
      <c r="C259" s="47">
        <v>0</v>
      </c>
      <c r="D259" s="125">
        <v>0</v>
      </c>
      <c r="E259" s="140"/>
      <c r="F259" s="47"/>
      <c r="G259" s="140"/>
      <c r="H259" s="47"/>
      <c r="I259" s="140"/>
      <c r="J259" s="47"/>
      <c r="K259" s="140"/>
      <c r="L259" s="47"/>
      <c r="M259" s="140"/>
      <c r="N259" s="110"/>
      <c r="O259" s="140"/>
      <c r="P259" s="47"/>
      <c r="Q259" s="47"/>
      <c r="R259" s="47"/>
      <c r="S259" s="108"/>
      <c r="T259" s="108"/>
      <c r="U259" s="122"/>
      <c r="V259" s="108"/>
      <c r="W259" s="47"/>
    </row>
    <row r="260" spans="1:23" ht="15.75" customHeight="1" x14ac:dyDescent="0.25">
      <c r="A260" s="45"/>
      <c r="B260" s="34"/>
      <c r="C260" s="44"/>
      <c r="D260" s="128"/>
      <c r="E260" s="138"/>
      <c r="F260" s="46"/>
      <c r="G260" s="127"/>
      <c r="H260" s="46"/>
      <c r="I260" s="127"/>
      <c r="J260" s="46"/>
      <c r="K260" s="127"/>
      <c r="L260" s="46"/>
      <c r="M260" s="127"/>
      <c r="N260" s="41"/>
      <c r="O260" s="127"/>
      <c r="P260" s="46"/>
      <c r="Q260" s="46"/>
      <c r="R260" s="46"/>
      <c r="S260" s="98"/>
      <c r="T260" s="99"/>
      <c r="U260" s="141"/>
      <c r="V260" s="99"/>
      <c r="W260" s="45"/>
    </row>
    <row r="261" spans="1:23" ht="15.75" customHeight="1" x14ac:dyDescent="0.25">
      <c r="A261" s="45"/>
      <c r="B261" s="31" t="s">
        <v>100</v>
      </c>
      <c r="C261" s="46"/>
      <c r="D261" s="128"/>
      <c r="E261" s="138"/>
      <c r="F261" s="46"/>
      <c r="G261" s="138"/>
      <c r="H261" s="46"/>
      <c r="I261" s="138"/>
      <c r="J261" s="46"/>
      <c r="K261" s="138"/>
      <c r="L261" s="46"/>
      <c r="M261" s="138"/>
      <c r="N261" s="41"/>
      <c r="O261" s="138"/>
      <c r="P261" s="46"/>
      <c r="Q261" s="46"/>
      <c r="R261" s="46"/>
      <c r="S261" s="98"/>
      <c r="T261" s="98"/>
      <c r="U261" s="148"/>
      <c r="V261" s="98"/>
      <c r="W261" s="46"/>
    </row>
    <row r="262" spans="1:23" s="253" customFormat="1" x14ac:dyDescent="0.25">
      <c r="A262" s="285">
        <v>1</v>
      </c>
      <c r="B262" s="257" t="s">
        <v>225</v>
      </c>
      <c r="C262" s="257">
        <v>446</v>
      </c>
      <c r="D262" s="257">
        <v>207</v>
      </c>
      <c r="E262" s="270">
        <f>D262/C262*100</f>
        <v>46.412556053811663</v>
      </c>
      <c r="F262" s="265">
        <v>5</v>
      </c>
      <c r="G262" s="270">
        <f>F262/C262*100</f>
        <v>1.1210762331838564</v>
      </c>
      <c r="H262" s="265">
        <v>53</v>
      </c>
      <c r="I262" s="270">
        <f>H262*100/D262</f>
        <v>25.603864734299517</v>
      </c>
      <c r="J262" s="265">
        <v>149</v>
      </c>
      <c r="K262" s="270">
        <f t="shared" ref="K262:K264" si="222">J262*100/D262</f>
        <v>71.980676328502412</v>
      </c>
      <c r="L262" s="265">
        <v>35</v>
      </c>
      <c r="M262" s="270">
        <f t="shared" ref="M262:M264" si="223">L262*100/J262</f>
        <v>23.48993288590604</v>
      </c>
      <c r="N262" s="265">
        <f>L262+F262+H262</f>
        <v>93</v>
      </c>
      <c r="O262" s="270">
        <f t="shared" ref="O262:O264" si="224">N262*100/D262</f>
        <v>44.927536231884055</v>
      </c>
      <c r="P262" s="265">
        <v>360</v>
      </c>
      <c r="Q262" s="265">
        <v>17</v>
      </c>
      <c r="R262" s="265"/>
      <c r="S262" s="270">
        <v>8.3000000000000007</v>
      </c>
      <c r="T262" s="270">
        <v>7.5</v>
      </c>
      <c r="U262" s="270"/>
      <c r="V262" s="270"/>
      <c r="W262" s="272"/>
    </row>
    <row r="263" spans="1:23" x14ac:dyDescent="0.25">
      <c r="A263" s="48"/>
      <c r="B263" s="51"/>
      <c r="C263" s="30"/>
      <c r="D263" s="128">
        <f>F262+H262+J262</f>
        <v>207</v>
      </c>
      <c r="E263" s="268"/>
      <c r="F263" s="256"/>
      <c r="G263" s="268"/>
      <c r="H263" s="256"/>
      <c r="I263" s="268"/>
      <c r="J263" s="256"/>
      <c r="K263" s="268"/>
      <c r="L263" s="256"/>
      <c r="M263" s="268"/>
      <c r="N263" s="256"/>
      <c r="O263" s="268"/>
      <c r="P263" s="256"/>
      <c r="Q263" s="256"/>
      <c r="R263" s="23"/>
      <c r="S263" s="67"/>
      <c r="T263" s="67"/>
      <c r="U263" s="67"/>
      <c r="V263" s="67"/>
      <c r="W263" s="23"/>
    </row>
    <row r="264" spans="1:23" x14ac:dyDescent="0.25">
      <c r="A264" s="157"/>
      <c r="B264" s="157" t="s">
        <v>10</v>
      </c>
      <c r="C264" s="158">
        <f>C262+C259+C256+C253+C248+C243+C237+C229+C224+C220+C217+C210+C206+C196+C192+C187+C183+C177+C173+C163+C159+C156+C152+C143+C134+C125+C115+C106+C97+C71+C53+C22</f>
        <v>169394</v>
      </c>
      <c r="D264" s="158">
        <f t="shared" ref="D264:W264" si="225">D262+D259+D256+D253+D248+D243+D237+D229+D224+D220+D217+D210+D206+D196+D192+D187+D183+D177+D173+D163+D159+D156+D152+D143+D134+D125+D115+D106+D97+D71+D53+D22</f>
        <v>54798</v>
      </c>
      <c r="E264" s="159">
        <f t="shared" ref="E264" si="226">D264/C264*100</f>
        <v>32.349433864245484</v>
      </c>
      <c r="F264" s="158">
        <f t="shared" si="225"/>
        <v>5503</v>
      </c>
      <c r="G264" s="289">
        <f>F264*100/D264</f>
        <v>10.042337311580715</v>
      </c>
      <c r="H264" s="158">
        <f t="shared" si="225"/>
        <v>16292</v>
      </c>
      <c r="I264" s="159">
        <f t="shared" ref="I264" si="227">H264*100/D264</f>
        <v>29.731012080732874</v>
      </c>
      <c r="J264" s="158">
        <f t="shared" si="225"/>
        <v>33003</v>
      </c>
      <c r="K264" s="159">
        <f t="shared" si="222"/>
        <v>60.226650607686409</v>
      </c>
      <c r="L264" s="158">
        <f t="shared" si="225"/>
        <v>20766</v>
      </c>
      <c r="M264" s="159">
        <f t="shared" si="223"/>
        <v>62.921552586128534</v>
      </c>
      <c r="N264" s="158">
        <f t="shared" si="225"/>
        <v>42561</v>
      </c>
      <c r="O264" s="159">
        <f t="shared" si="224"/>
        <v>77.668893025292888</v>
      </c>
      <c r="P264" s="158">
        <f t="shared" si="225"/>
        <v>65329</v>
      </c>
      <c r="Q264" s="158">
        <f t="shared" si="225"/>
        <v>37280</v>
      </c>
      <c r="R264" s="158">
        <f t="shared" si="225"/>
        <v>16469</v>
      </c>
      <c r="S264" s="290">
        <v>3.51</v>
      </c>
      <c r="T264" s="290">
        <v>4.7</v>
      </c>
      <c r="U264" s="158">
        <f t="shared" si="225"/>
        <v>6886.29</v>
      </c>
      <c r="V264" s="158">
        <v>10.34</v>
      </c>
      <c r="W264" s="158">
        <f t="shared" si="225"/>
        <v>1</v>
      </c>
    </row>
    <row r="265" spans="1:23" ht="21" customHeight="1" x14ac:dyDescent="0.25">
      <c r="C265" s="85"/>
      <c r="E265" s="64">
        <f>D264*100/C264</f>
        <v>32.349433864245484</v>
      </c>
      <c r="G265" s="64">
        <f>F264*100/D264</f>
        <v>10.042337311580715</v>
      </c>
      <c r="H265" s="64"/>
      <c r="I265" s="65">
        <f>H264*100/D264</f>
        <v>29.731012080732874</v>
      </c>
      <c r="J265" s="65"/>
      <c r="K265" s="65">
        <f>J264*100/D264</f>
        <v>60.226650607686409</v>
      </c>
      <c r="L265" s="64"/>
      <c r="M265" s="64">
        <f>L264*100/J264</f>
        <v>62.921552586128534</v>
      </c>
      <c r="N265" s="68">
        <f>L264+H264+F264</f>
        <v>42561</v>
      </c>
      <c r="O265" s="65">
        <f>N264*100/D264</f>
        <v>77.668893025292888</v>
      </c>
      <c r="P265" s="85"/>
      <c r="Q265" s="2"/>
      <c r="R265" s="85"/>
      <c r="S265" s="3"/>
      <c r="T265" s="3"/>
      <c r="U265" s="2"/>
      <c r="V265" s="64"/>
    </row>
    <row r="266" spans="1:23" ht="21.75" customHeight="1" x14ac:dyDescent="0.25">
      <c r="A266" s="8" t="s">
        <v>203</v>
      </c>
      <c r="D266" s="134">
        <f>F264+H264+J264</f>
        <v>54798</v>
      </c>
      <c r="K266" s="65"/>
    </row>
    <row r="267" spans="1:23" ht="15.75" x14ac:dyDescent="0.25">
      <c r="B267" s="6"/>
      <c r="D267" s="134"/>
    </row>
    <row r="268" spans="1:23" ht="15.75" x14ac:dyDescent="0.25">
      <c r="A268" s="8" t="s">
        <v>53</v>
      </c>
      <c r="B268" s="4"/>
      <c r="D268" s="4"/>
      <c r="E268" s="4"/>
      <c r="H268" s="4"/>
    </row>
    <row r="269" spans="1:23" x14ac:dyDescent="0.25">
      <c r="A269" s="8" t="s">
        <v>11</v>
      </c>
    </row>
    <row r="273" ht="15" customHeight="1" x14ac:dyDescent="0.25"/>
    <row r="274" ht="15" customHeight="1" x14ac:dyDescent="0.25"/>
    <row r="275" ht="15" customHeight="1" x14ac:dyDescent="0.25"/>
  </sheetData>
  <mergeCells count="21">
    <mergeCell ref="F8:G8"/>
    <mergeCell ref="H8:I8"/>
    <mergeCell ref="J8:K8"/>
    <mergeCell ref="P7:R7"/>
    <mergeCell ref="Q8:R8"/>
    <mergeCell ref="W7:W9"/>
    <mergeCell ref="S7:T8"/>
    <mergeCell ref="N7:O8"/>
    <mergeCell ref="S1:W1"/>
    <mergeCell ref="S2:W2"/>
    <mergeCell ref="A3:W3"/>
    <mergeCell ref="A4:W4"/>
    <mergeCell ref="A5:W5"/>
    <mergeCell ref="L7:M8"/>
    <mergeCell ref="U7:U9"/>
    <mergeCell ref="V7:V9"/>
    <mergeCell ref="A7:A9"/>
    <mergeCell ref="B7:B9"/>
    <mergeCell ref="C7:C9"/>
    <mergeCell ref="D7:E8"/>
    <mergeCell ref="F7:K7"/>
  </mergeCells>
  <phoneticPr fontId="5" type="noConversion"/>
  <pageMargins left="0" right="0" top="0.15748031496062992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9" topLeftCell="A10" activePane="bottomLeft" state="frozen"/>
      <selection pane="bottomLeft" activeCell="D47" sqref="D47"/>
    </sheetView>
  </sheetViews>
  <sheetFormatPr defaultRowHeight="15" x14ac:dyDescent="0.25"/>
  <cols>
    <col min="1" max="1" width="31.42578125" style="8" customWidth="1"/>
    <col min="2" max="2" width="18.42578125" style="8" customWidth="1"/>
    <col min="3" max="3" width="16" style="8" customWidth="1"/>
    <col min="4" max="4" width="16.7109375" style="8" customWidth="1"/>
    <col min="5" max="5" width="22.140625" style="8" customWidth="1"/>
    <col min="6" max="6" width="11.42578125" style="8" customWidth="1"/>
    <col min="7" max="16384" width="9.140625" style="8"/>
  </cols>
  <sheetData>
    <row r="1" spans="1:23" x14ac:dyDescent="0.25">
      <c r="H1" s="296" t="s">
        <v>28</v>
      </c>
      <c r="I1" s="296"/>
      <c r="J1" s="296"/>
      <c r="K1" s="296"/>
      <c r="L1" s="296"/>
    </row>
    <row r="2" spans="1:23" ht="61.5" customHeight="1" x14ac:dyDescent="0.25">
      <c r="H2" s="297" t="s">
        <v>29</v>
      </c>
      <c r="I2" s="297"/>
      <c r="J2" s="297"/>
      <c r="K2" s="297"/>
      <c r="L2" s="297"/>
    </row>
    <row r="3" spans="1:23" x14ac:dyDescent="0.25">
      <c r="A3" s="300" t="s">
        <v>30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3" ht="15.75" customHeight="1" x14ac:dyDescent="0.25">
      <c r="A4" s="299" t="s">
        <v>54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25">
      <c r="A5" s="300" t="s">
        <v>249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.75" x14ac:dyDescent="0.25">
      <c r="D6" s="85"/>
      <c r="E6" s="9"/>
      <c r="F6" s="9"/>
      <c r="G6" s="9"/>
      <c r="H6" s="9"/>
      <c r="I6" s="9"/>
      <c r="J6" s="9"/>
      <c r="K6" s="9"/>
      <c r="L6" s="85"/>
    </row>
    <row r="7" spans="1:23" ht="74.25" customHeight="1" x14ac:dyDescent="0.25">
      <c r="A7" s="295" t="s">
        <v>31</v>
      </c>
      <c r="B7" s="295" t="s">
        <v>32</v>
      </c>
      <c r="C7" s="295" t="s">
        <v>33</v>
      </c>
      <c r="D7" s="295" t="s">
        <v>34</v>
      </c>
      <c r="E7" s="295" t="s">
        <v>35</v>
      </c>
      <c r="F7" s="295" t="s">
        <v>36</v>
      </c>
      <c r="G7" s="295" t="s">
        <v>14</v>
      </c>
      <c r="H7" s="295"/>
      <c r="I7" s="295" t="s">
        <v>18</v>
      </c>
      <c r="J7" s="295"/>
      <c r="K7" s="295" t="s">
        <v>37</v>
      </c>
      <c r="L7" s="295"/>
    </row>
    <row r="8" spans="1:23" ht="90.75" customHeight="1" x14ac:dyDescent="0.25">
      <c r="A8" s="295"/>
      <c r="B8" s="295"/>
      <c r="C8" s="295"/>
      <c r="D8" s="295"/>
      <c r="E8" s="295"/>
      <c r="F8" s="295"/>
      <c r="G8" s="84" t="s">
        <v>5</v>
      </c>
      <c r="H8" s="84" t="s">
        <v>38</v>
      </c>
      <c r="I8" s="84" t="s">
        <v>5</v>
      </c>
      <c r="J8" s="84" t="s">
        <v>38</v>
      </c>
      <c r="K8" s="10" t="s">
        <v>39</v>
      </c>
      <c r="L8" s="10" t="s">
        <v>40</v>
      </c>
    </row>
    <row r="9" spans="1:23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23" s="36" customFormat="1" x14ac:dyDescent="0.25">
      <c r="A10" s="23" t="s">
        <v>71</v>
      </c>
      <c r="B10" s="254">
        <v>11</v>
      </c>
      <c r="C10" s="254">
        <v>14622</v>
      </c>
      <c r="D10" s="254">
        <v>10</v>
      </c>
      <c r="E10" s="271">
        <f>'прил 1'!C22</f>
        <v>13073</v>
      </c>
      <c r="F10" s="118">
        <f>E10*100/C10</f>
        <v>89.406373957051017</v>
      </c>
      <c r="G10" s="271">
        <f>'прил 1'!D22</f>
        <v>1081</v>
      </c>
      <c r="H10" s="118">
        <f>G10*100/E10</f>
        <v>8.2689512736173789</v>
      </c>
      <c r="I10" s="271">
        <f>'прил 1'!N22</f>
        <v>965</v>
      </c>
      <c r="J10" s="118">
        <f>I10*100/G10</f>
        <v>89.26919518963922</v>
      </c>
      <c r="K10" s="271"/>
      <c r="L10" s="271"/>
    </row>
    <row r="11" spans="1:23" s="36" customFormat="1" x14ac:dyDescent="0.25">
      <c r="A11" s="23" t="s">
        <v>70</v>
      </c>
      <c r="B11" s="255">
        <v>37</v>
      </c>
      <c r="C11" s="255">
        <v>55896</v>
      </c>
      <c r="D11" s="255">
        <v>27</v>
      </c>
      <c r="E11" s="271">
        <f>'прил 1'!C53</f>
        <v>42293</v>
      </c>
      <c r="F11" s="195">
        <f t="shared" ref="F11" si="0">E11*100/C11</f>
        <v>75.663732646343206</v>
      </c>
      <c r="G11" s="271">
        <f>'прил 1'!D53</f>
        <v>11727</v>
      </c>
      <c r="H11" s="218">
        <f t="shared" ref="H11" si="1">G11*100/E11</f>
        <v>27.727992812049276</v>
      </c>
      <c r="I11" s="271">
        <f>'прил 1'!N53</f>
        <v>10409</v>
      </c>
      <c r="J11" s="219">
        <f t="shared" ref="J11" si="2">I11*100/G11</f>
        <v>88.76097893749467</v>
      </c>
      <c r="K11" s="220">
        <f>'прил 1'!S53</f>
        <v>3.9</v>
      </c>
      <c r="L11" s="220">
        <f>'прил 1'!T53</f>
        <v>5.6</v>
      </c>
    </row>
    <row r="12" spans="1:23" x14ac:dyDescent="0.25">
      <c r="A12" s="13" t="s">
        <v>69</v>
      </c>
      <c r="B12" s="26">
        <v>16</v>
      </c>
      <c r="C12" s="255">
        <v>15223</v>
      </c>
      <c r="D12" s="26">
        <v>15</v>
      </c>
      <c r="E12" s="286">
        <f>'прил 1'!C71</f>
        <v>15053</v>
      </c>
      <c r="F12" s="280">
        <f>E12*100/C12</f>
        <v>98.883268738093676</v>
      </c>
      <c r="G12" s="271">
        <f>'прил 1'!D71</f>
        <v>6537</v>
      </c>
      <c r="H12" s="281">
        <f>G12*100/E12</f>
        <v>43.426559489802699</v>
      </c>
      <c r="I12" s="286">
        <f>'прил 1'!N71</f>
        <v>6118</v>
      </c>
      <c r="J12" s="280">
        <f>I12*100/G12</f>
        <v>93.590331956554991</v>
      </c>
      <c r="K12" s="220">
        <f>'прил 1'!S71</f>
        <v>2.4</v>
      </c>
      <c r="L12" s="278">
        <f>'прил 1'!T71</f>
        <v>3.5</v>
      </c>
    </row>
    <row r="13" spans="1:23" x14ac:dyDescent="0.25">
      <c r="A13" s="13" t="s">
        <v>68</v>
      </c>
      <c r="B13" s="254">
        <v>38</v>
      </c>
      <c r="C13" s="255">
        <v>36024</v>
      </c>
      <c r="D13" s="254">
        <v>23</v>
      </c>
      <c r="E13" s="271">
        <f>'прил 1'!C97</f>
        <v>24523</v>
      </c>
      <c r="F13" s="259">
        <f>SUM(E13*100/C13)</f>
        <v>68.074061736620024</v>
      </c>
      <c r="G13" s="271">
        <v>8784</v>
      </c>
      <c r="H13" s="260">
        <f t="shared" ref="H13" si="3">G13*100/E13</f>
        <v>35.819434816294908</v>
      </c>
      <c r="I13" s="271">
        <v>4458</v>
      </c>
      <c r="J13" s="259">
        <f t="shared" ref="J13" si="4">I13*100/G13</f>
        <v>50.751366120218577</v>
      </c>
      <c r="K13" s="220">
        <v>3.2</v>
      </c>
      <c r="L13" s="273">
        <v>5.5</v>
      </c>
    </row>
    <row r="14" spans="1:23" x14ac:dyDescent="0.25">
      <c r="A14" s="13" t="s">
        <v>73</v>
      </c>
      <c r="B14" s="189">
        <v>9</v>
      </c>
      <c r="C14" s="190">
        <v>8097</v>
      </c>
      <c r="D14" s="189">
        <v>6</v>
      </c>
      <c r="E14" s="271">
        <v>7639</v>
      </c>
      <c r="F14" s="195">
        <f t="shared" ref="F14:F16" si="5">E14*100/C14</f>
        <v>94.343584043472887</v>
      </c>
      <c r="G14" s="271">
        <v>1138</v>
      </c>
      <c r="H14" s="196">
        <f t="shared" ref="H14:H20" si="6">G14*100/E14</f>
        <v>14.897237858358423</v>
      </c>
      <c r="I14" s="271">
        <v>890</v>
      </c>
      <c r="J14" s="195">
        <f t="shared" ref="J14:J20" si="7">I14*100/G14</f>
        <v>78.207381370826013</v>
      </c>
      <c r="K14" s="220">
        <v>4.3</v>
      </c>
      <c r="L14" s="208">
        <v>5.2</v>
      </c>
    </row>
    <row r="15" spans="1:23" x14ac:dyDescent="0.25">
      <c r="A15" s="13" t="s">
        <v>74</v>
      </c>
      <c r="B15" s="13">
        <v>8</v>
      </c>
      <c r="C15" s="18">
        <v>5600</v>
      </c>
      <c r="D15" s="13">
        <v>6</v>
      </c>
      <c r="E15" s="271">
        <v>5344</v>
      </c>
      <c r="F15" s="63">
        <f t="shared" si="5"/>
        <v>95.428571428571431</v>
      </c>
      <c r="G15" s="271">
        <v>1713</v>
      </c>
      <c r="H15" s="83">
        <f t="shared" si="6"/>
        <v>32.054640718562872</v>
      </c>
      <c r="I15" s="271">
        <v>1409</v>
      </c>
      <c r="J15" s="63">
        <f t="shared" si="7"/>
        <v>82.253356684179806</v>
      </c>
      <c r="K15" s="220">
        <v>3.2</v>
      </c>
      <c r="L15" s="103">
        <v>5.0999999999999996</v>
      </c>
    </row>
    <row r="16" spans="1:23" x14ac:dyDescent="0.25">
      <c r="A16" s="13" t="s">
        <v>75</v>
      </c>
      <c r="B16" s="189">
        <v>8</v>
      </c>
      <c r="C16" s="190">
        <v>7299</v>
      </c>
      <c r="D16" s="189">
        <v>7</v>
      </c>
      <c r="E16" s="271">
        <v>7169</v>
      </c>
      <c r="F16" s="195">
        <f t="shared" si="5"/>
        <v>98.218934100561725</v>
      </c>
      <c r="G16" s="271">
        <v>3868</v>
      </c>
      <c r="H16" s="196">
        <f t="shared" si="6"/>
        <v>53.954526433254287</v>
      </c>
      <c r="I16" s="271">
        <v>3832</v>
      </c>
      <c r="J16" s="195">
        <f t="shared" si="7"/>
        <v>99.069286452947253</v>
      </c>
      <c r="K16" s="208">
        <v>3.5</v>
      </c>
      <c r="L16" s="208">
        <v>5.9</v>
      </c>
    </row>
    <row r="17" spans="1:12" x14ac:dyDescent="0.25">
      <c r="A17" s="13" t="s">
        <v>76</v>
      </c>
      <c r="B17" s="176">
        <v>6</v>
      </c>
      <c r="C17" s="177">
        <v>5558</v>
      </c>
      <c r="D17" s="176">
        <v>6</v>
      </c>
      <c r="E17" s="271">
        <v>5558</v>
      </c>
      <c r="F17" s="178">
        <v>100</v>
      </c>
      <c r="G17" s="271">
        <v>1156</v>
      </c>
      <c r="H17" s="179">
        <v>20.79884850665707</v>
      </c>
      <c r="I17" s="271">
        <v>1095</v>
      </c>
      <c r="J17" s="178">
        <v>94.72318339100346</v>
      </c>
      <c r="K17" s="180">
        <v>3.5</v>
      </c>
      <c r="L17" s="180">
        <v>5.0999999999999996</v>
      </c>
    </row>
    <row r="18" spans="1:12" x14ac:dyDescent="0.25">
      <c r="A18" s="13" t="s">
        <v>77</v>
      </c>
      <c r="B18" s="254">
        <v>6</v>
      </c>
      <c r="C18" s="255">
        <v>5380</v>
      </c>
      <c r="D18" s="254">
        <v>6</v>
      </c>
      <c r="E18" s="271">
        <v>5380</v>
      </c>
      <c r="F18" s="259">
        <f t="shared" ref="F18" si="8">E18*100/C18</f>
        <v>100</v>
      </c>
      <c r="G18" s="271">
        <v>616</v>
      </c>
      <c r="H18" s="260">
        <f t="shared" ref="H18" si="9">G18*100/E18</f>
        <v>11.449814126394052</v>
      </c>
      <c r="I18" s="271">
        <v>503</v>
      </c>
      <c r="J18" s="259">
        <f t="shared" ref="J18" si="10">I18*100/G18</f>
        <v>81.65584415584415</v>
      </c>
      <c r="K18" s="273">
        <v>3.5</v>
      </c>
      <c r="L18" s="273">
        <v>4</v>
      </c>
    </row>
    <row r="19" spans="1:12" x14ac:dyDescent="0.25">
      <c r="A19" s="13" t="s">
        <v>78</v>
      </c>
      <c r="B19" s="189">
        <v>7</v>
      </c>
      <c r="C19" s="190">
        <v>5911</v>
      </c>
      <c r="D19" s="189">
        <v>6</v>
      </c>
      <c r="E19" s="271">
        <v>5629</v>
      </c>
      <c r="F19" s="195">
        <f t="shared" ref="F19:F20" si="11">E19*100/C19</f>
        <v>95.229233632211134</v>
      </c>
      <c r="G19" s="271">
        <v>1555</v>
      </c>
      <c r="H19" s="196">
        <f t="shared" si="6"/>
        <v>27.62480014212116</v>
      </c>
      <c r="I19" s="271">
        <v>1409</v>
      </c>
      <c r="J19" s="195">
        <f t="shared" si="7"/>
        <v>90.61093247588424</v>
      </c>
      <c r="K19" s="208">
        <v>4.0999999999999996</v>
      </c>
      <c r="L19" s="208">
        <v>5.3</v>
      </c>
    </row>
    <row r="20" spans="1:12" x14ac:dyDescent="0.25">
      <c r="A20" s="13" t="s">
        <v>79</v>
      </c>
      <c r="B20" s="189">
        <v>1</v>
      </c>
      <c r="C20" s="190">
        <v>1100</v>
      </c>
      <c r="D20" s="189">
        <v>1</v>
      </c>
      <c r="E20" s="271">
        <v>1100</v>
      </c>
      <c r="F20" s="195">
        <f t="shared" si="11"/>
        <v>100</v>
      </c>
      <c r="G20" s="271">
        <v>1100</v>
      </c>
      <c r="H20" s="196">
        <f t="shared" si="6"/>
        <v>100</v>
      </c>
      <c r="I20" s="271">
        <v>536</v>
      </c>
      <c r="J20" s="195">
        <f t="shared" si="7"/>
        <v>48.727272727272727</v>
      </c>
      <c r="K20" s="208">
        <v>3.4</v>
      </c>
      <c r="L20" s="208">
        <v>4.9000000000000004</v>
      </c>
    </row>
    <row r="21" spans="1:12" s="39" customFormat="1" ht="14.25" x14ac:dyDescent="0.2">
      <c r="A21" s="58" t="s">
        <v>104</v>
      </c>
      <c r="B21" s="58">
        <f>SUM(B10:B20)</f>
        <v>147</v>
      </c>
      <c r="C21" s="58">
        <f t="shared" ref="C21:E21" si="12">SUM(C10:C20)</f>
        <v>160710</v>
      </c>
      <c r="D21" s="58">
        <f t="shared" si="12"/>
        <v>113</v>
      </c>
      <c r="E21" s="58">
        <f t="shared" si="12"/>
        <v>132761</v>
      </c>
      <c r="F21" s="63">
        <f t="shared" ref="F21:F45" si="13">E21*100/C21</f>
        <v>82.609047352373835</v>
      </c>
      <c r="G21" s="58">
        <f t="shared" ref="G21" si="14">SUM(G10:G20)</f>
        <v>39275</v>
      </c>
      <c r="H21" s="83">
        <f t="shared" ref="H21:H45" si="15">G21*100/E21</f>
        <v>29.583236040704726</v>
      </c>
      <c r="I21" s="58">
        <f t="shared" ref="I21" si="16">SUM(I10:I20)</f>
        <v>31624</v>
      </c>
      <c r="J21" s="63">
        <f t="shared" ref="J21:J45" si="17">I21*100/G21</f>
        <v>80.51941438574157</v>
      </c>
      <c r="K21" s="63">
        <f>AVERAGE(K10:K20)</f>
        <v>3.5</v>
      </c>
      <c r="L21" s="63">
        <f>AVERAGE(L10:L20)</f>
        <v>5.01</v>
      </c>
    </row>
    <row r="22" spans="1:12" s="36" customFormat="1" x14ac:dyDescent="0.25">
      <c r="A22" s="23" t="s">
        <v>80</v>
      </c>
      <c r="B22" s="254">
        <v>1</v>
      </c>
      <c r="C22" s="255">
        <v>136</v>
      </c>
      <c r="D22" s="143"/>
      <c r="E22" s="143"/>
      <c r="F22" s="67"/>
      <c r="G22" s="143"/>
      <c r="H22" s="66"/>
      <c r="I22" s="144"/>
      <c r="J22" s="67"/>
      <c r="K22" s="143"/>
      <c r="L22" s="143"/>
    </row>
    <row r="23" spans="1:12" x14ac:dyDescent="0.25">
      <c r="A23" s="13" t="s">
        <v>81</v>
      </c>
      <c r="B23" s="13">
        <v>3</v>
      </c>
      <c r="C23" s="18">
        <v>2228</v>
      </c>
      <c r="D23" s="13">
        <v>2</v>
      </c>
      <c r="E23" s="107">
        <v>1638</v>
      </c>
      <c r="F23" s="63">
        <f t="shared" ref="F23" si="18">E23*100/C23</f>
        <v>73.518850987432671</v>
      </c>
      <c r="G23" s="28">
        <v>311</v>
      </c>
      <c r="H23" s="83">
        <f t="shared" ref="H23" si="19">G23*100/E23</f>
        <v>18.986568986568987</v>
      </c>
      <c r="I23" s="28">
        <v>60</v>
      </c>
      <c r="J23" s="63">
        <f t="shared" ref="J23" si="20">I23*100/G23</f>
        <v>19.292604501607716</v>
      </c>
      <c r="K23" s="103">
        <v>3.1</v>
      </c>
      <c r="L23" s="103">
        <f>'[1]прил 1'!T28</f>
        <v>0</v>
      </c>
    </row>
    <row r="24" spans="1:12" x14ac:dyDescent="0.25">
      <c r="A24" s="13" t="s">
        <v>82</v>
      </c>
      <c r="B24" s="13">
        <v>7</v>
      </c>
      <c r="C24" s="18">
        <v>8123</v>
      </c>
      <c r="D24" s="13">
        <v>7</v>
      </c>
      <c r="E24" s="107">
        <v>8123</v>
      </c>
      <c r="F24" s="63">
        <f t="shared" ref="F24:F26" si="21">E24*100/C24</f>
        <v>100</v>
      </c>
      <c r="G24" s="28">
        <v>4016</v>
      </c>
      <c r="H24" s="83">
        <f t="shared" ref="H24:H26" si="22">G24*100/E24</f>
        <v>49.439862119906437</v>
      </c>
      <c r="I24" s="28">
        <v>2744</v>
      </c>
      <c r="J24" s="63">
        <f t="shared" ref="J24:J26" si="23">I24*100/G24</f>
        <v>68.326693227091639</v>
      </c>
      <c r="K24" s="103">
        <v>2.4</v>
      </c>
      <c r="L24" s="103">
        <v>3.7</v>
      </c>
    </row>
    <row r="25" spans="1:12" x14ac:dyDescent="0.25">
      <c r="A25" s="13" t="s">
        <v>83</v>
      </c>
      <c r="B25" s="13">
        <v>5</v>
      </c>
      <c r="C25" s="18">
        <v>5582</v>
      </c>
      <c r="D25" s="13">
        <v>2</v>
      </c>
      <c r="E25" s="107">
        <v>2200</v>
      </c>
      <c r="F25" s="63">
        <f t="shared" si="21"/>
        <v>39.412396990326044</v>
      </c>
      <c r="G25" s="28">
        <v>138</v>
      </c>
      <c r="H25" s="83">
        <f t="shared" si="22"/>
        <v>6.2727272727272725</v>
      </c>
      <c r="I25" s="28">
        <v>92</v>
      </c>
      <c r="J25" s="63">
        <f t="shared" si="23"/>
        <v>66.666666666666671</v>
      </c>
      <c r="K25" s="103">
        <v>3.2</v>
      </c>
      <c r="L25" s="103">
        <v>4.9000000000000004</v>
      </c>
    </row>
    <row r="26" spans="1:12" x14ac:dyDescent="0.25">
      <c r="A26" s="13" t="s">
        <v>85</v>
      </c>
      <c r="B26" s="254">
        <v>7</v>
      </c>
      <c r="C26" s="255">
        <v>5557</v>
      </c>
      <c r="D26" s="254">
        <v>3</v>
      </c>
      <c r="E26" s="271">
        <v>3289</v>
      </c>
      <c r="F26" s="259">
        <f t="shared" si="21"/>
        <v>59.186611481014936</v>
      </c>
      <c r="G26" s="272">
        <v>1306</v>
      </c>
      <c r="H26" s="260">
        <f t="shared" si="22"/>
        <v>39.708117968987537</v>
      </c>
      <c r="I26" s="272">
        <v>933</v>
      </c>
      <c r="J26" s="259">
        <f t="shared" si="23"/>
        <v>71.439509954058195</v>
      </c>
      <c r="K26" s="273">
        <v>3.1</v>
      </c>
      <c r="L26" s="273">
        <v>4.5999999999999996</v>
      </c>
    </row>
    <row r="27" spans="1:12" x14ac:dyDescent="0.25">
      <c r="A27" s="13" t="s">
        <v>86</v>
      </c>
      <c r="B27" s="254">
        <v>5</v>
      </c>
      <c r="C27" s="255">
        <v>3927</v>
      </c>
      <c r="D27" s="254">
        <v>1</v>
      </c>
      <c r="E27" s="271">
        <v>969</v>
      </c>
      <c r="F27" s="259">
        <v>20</v>
      </c>
      <c r="G27" s="272">
        <v>969</v>
      </c>
      <c r="H27" s="260">
        <f>G27*100/E27</f>
        <v>100</v>
      </c>
      <c r="I27" s="272">
        <v>843</v>
      </c>
      <c r="J27" s="259">
        <f>I27*100/G27</f>
        <v>86.996904024767801</v>
      </c>
      <c r="K27" s="273">
        <v>2.4</v>
      </c>
      <c r="L27" s="273">
        <v>2.2000000000000002</v>
      </c>
    </row>
    <row r="28" spans="1:12" x14ac:dyDescent="0.25">
      <c r="A28" s="13" t="s">
        <v>87</v>
      </c>
      <c r="B28" s="254">
        <v>7</v>
      </c>
      <c r="C28" s="133">
        <v>5812</v>
      </c>
      <c r="D28" s="254">
        <v>2</v>
      </c>
      <c r="E28" s="271">
        <v>4666</v>
      </c>
      <c r="F28" s="259">
        <f t="shared" ref="F28" si="24">E28*100/C28</f>
        <v>80.282174810736407</v>
      </c>
      <c r="G28" s="272">
        <v>1765</v>
      </c>
      <c r="H28" s="260">
        <f t="shared" ref="H28" si="25">G28*100/E28</f>
        <v>37.826832404629229</v>
      </c>
      <c r="I28" s="272">
        <v>1384</v>
      </c>
      <c r="J28" s="259">
        <f t="shared" ref="J28" si="26">I28*100/G28</f>
        <v>78.413597733711043</v>
      </c>
      <c r="K28" s="273">
        <v>4</v>
      </c>
      <c r="L28" s="273">
        <v>6</v>
      </c>
    </row>
    <row r="29" spans="1:12" x14ac:dyDescent="0.25">
      <c r="A29" s="13" t="s">
        <v>88</v>
      </c>
      <c r="B29" s="189">
        <v>12</v>
      </c>
      <c r="C29" s="190">
        <v>2600</v>
      </c>
      <c r="D29" s="189">
        <v>1</v>
      </c>
      <c r="E29" s="206">
        <v>646</v>
      </c>
      <c r="F29" s="195">
        <f t="shared" ref="F29:F30" si="27">E29*100/C29</f>
        <v>24.846153846153847</v>
      </c>
      <c r="G29" s="207">
        <v>306</v>
      </c>
      <c r="H29" s="196">
        <f t="shared" ref="H29:H30" si="28">G29*100/E29</f>
        <v>47.368421052631582</v>
      </c>
      <c r="I29" s="207">
        <v>277</v>
      </c>
      <c r="J29" s="195">
        <f t="shared" ref="J29:J30" si="29">I29*100/G29</f>
        <v>90.522875816993462</v>
      </c>
      <c r="K29" s="208">
        <v>2.4</v>
      </c>
      <c r="L29" s="208">
        <v>3.8</v>
      </c>
    </row>
    <row r="30" spans="1:12" x14ac:dyDescent="0.25">
      <c r="A30" s="13" t="s">
        <v>89</v>
      </c>
      <c r="B30" s="254">
        <v>7</v>
      </c>
      <c r="C30" s="255">
        <v>4897</v>
      </c>
      <c r="D30" s="254">
        <v>7</v>
      </c>
      <c r="E30" s="271">
        <v>4897</v>
      </c>
      <c r="F30" s="259">
        <f t="shared" si="27"/>
        <v>100</v>
      </c>
      <c r="G30" s="272">
        <v>1586</v>
      </c>
      <c r="H30" s="260">
        <f t="shared" si="28"/>
        <v>32.387175821931798</v>
      </c>
      <c r="I30" s="272">
        <v>1031</v>
      </c>
      <c r="J30" s="259">
        <f t="shared" si="29"/>
        <v>65.0063051702396</v>
      </c>
      <c r="K30" s="273">
        <v>1.7</v>
      </c>
      <c r="L30" s="273">
        <v>2.5</v>
      </c>
    </row>
    <row r="31" spans="1:12" s="36" customFormat="1" x14ac:dyDescent="0.25">
      <c r="A31" s="23" t="s">
        <v>90</v>
      </c>
      <c r="B31" s="254">
        <v>24</v>
      </c>
      <c r="C31" s="255">
        <v>2171</v>
      </c>
      <c r="D31" s="254">
        <v>1</v>
      </c>
      <c r="E31" s="271">
        <v>264</v>
      </c>
      <c r="F31" s="259">
        <v>12.1</v>
      </c>
      <c r="G31" s="272">
        <v>174</v>
      </c>
      <c r="H31" s="260">
        <f>G31*100/E31</f>
        <v>65.909090909090907</v>
      </c>
      <c r="I31" s="272">
        <v>130</v>
      </c>
      <c r="J31" s="259">
        <f>I31*100/G31</f>
        <v>74.712643678160916</v>
      </c>
      <c r="K31" s="273">
        <v>1.5</v>
      </c>
      <c r="L31" s="273">
        <v>2.2000000000000002</v>
      </c>
    </row>
    <row r="32" spans="1:12" x14ac:dyDescent="0.25">
      <c r="A32" s="13" t="s">
        <v>91</v>
      </c>
      <c r="B32" s="238">
        <v>14</v>
      </c>
      <c r="C32" s="239">
        <v>4984</v>
      </c>
      <c r="D32" s="238">
        <v>4</v>
      </c>
      <c r="E32" s="242">
        <v>3293</v>
      </c>
      <c r="F32" s="240">
        <v>66.071428571428569</v>
      </c>
      <c r="G32" s="243">
        <v>2005</v>
      </c>
      <c r="H32" s="241">
        <v>60.886729426055268</v>
      </c>
      <c r="I32" s="243">
        <v>1571</v>
      </c>
      <c r="J32" s="240">
        <v>78.354114713216958</v>
      </c>
      <c r="K32" s="244">
        <v>3</v>
      </c>
      <c r="L32" s="244">
        <v>4.7</v>
      </c>
    </row>
    <row r="33" spans="1:12" x14ac:dyDescent="0.25">
      <c r="A33" s="13" t="s">
        <v>92</v>
      </c>
      <c r="B33" s="254">
        <v>12</v>
      </c>
      <c r="C33" s="255">
        <v>3194</v>
      </c>
      <c r="D33" s="23"/>
      <c r="E33" s="23"/>
      <c r="F33" s="67"/>
      <c r="G33" s="23"/>
      <c r="H33" s="66"/>
      <c r="I33" s="23"/>
      <c r="J33" s="67"/>
      <c r="K33" s="67"/>
      <c r="L33" s="67"/>
    </row>
    <row r="34" spans="1:12" x14ac:dyDescent="0.25">
      <c r="A34" s="23" t="s">
        <v>93</v>
      </c>
      <c r="B34" s="254">
        <v>8</v>
      </c>
      <c r="C34" s="255">
        <v>2155</v>
      </c>
      <c r="D34" s="254">
        <v>1</v>
      </c>
      <c r="E34" s="271">
        <v>50</v>
      </c>
      <c r="F34" s="259">
        <f t="shared" ref="F34:F35" si="30">E34*100/C34</f>
        <v>2.3201856148491879</v>
      </c>
      <c r="G34" s="272">
        <v>46</v>
      </c>
      <c r="H34" s="260">
        <v>40</v>
      </c>
      <c r="I34" s="272">
        <v>43</v>
      </c>
      <c r="J34" s="259">
        <f t="shared" ref="J34:J35" si="31">I34*100/G34</f>
        <v>93.478260869565219</v>
      </c>
      <c r="K34" s="273">
        <v>3.8</v>
      </c>
      <c r="L34" s="273">
        <v>4</v>
      </c>
    </row>
    <row r="35" spans="1:12" s="36" customFormat="1" x14ac:dyDescent="0.25">
      <c r="A35" s="23" t="s">
        <v>94</v>
      </c>
      <c r="B35" s="254">
        <v>18</v>
      </c>
      <c r="C35" s="255">
        <v>3775</v>
      </c>
      <c r="D35" s="254">
        <v>1</v>
      </c>
      <c r="E35" s="271">
        <v>1071</v>
      </c>
      <c r="F35" s="259">
        <f t="shared" si="30"/>
        <v>28.370860927152318</v>
      </c>
      <c r="G35" s="272">
        <v>390</v>
      </c>
      <c r="H35" s="260">
        <f t="shared" ref="H35" si="32">G35*100/E35</f>
        <v>36.414565826330531</v>
      </c>
      <c r="I35" s="272">
        <v>272</v>
      </c>
      <c r="J35" s="259">
        <f t="shared" si="31"/>
        <v>69.743589743589737</v>
      </c>
      <c r="K35" s="273">
        <v>2.9</v>
      </c>
      <c r="L35" s="273">
        <v>3.5</v>
      </c>
    </row>
    <row r="36" spans="1:12" x14ac:dyDescent="0.25">
      <c r="A36" s="13" t="s">
        <v>95</v>
      </c>
      <c r="B36" s="254">
        <v>11</v>
      </c>
      <c r="C36" s="255">
        <v>4007</v>
      </c>
      <c r="D36" s="254">
        <v>5</v>
      </c>
      <c r="E36" s="271">
        <v>2978</v>
      </c>
      <c r="F36" s="259">
        <f t="shared" ref="F36:F37" si="33">E36*100/C36</f>
        <v>74.319940104816567</v>
      </c>
      <c r="G36" s="272">
        <v>1439</v>
      </c>
      <c r="H36" s="260">
        <f t="shared" ref="H36:H37" si="34">G36*100/E36</f>
        <v>48.32102081934184</v>
      </c>
      <c r="I36" s="272">
        <v>926</v>
      </c>
      <c r="J36" s="259">
        <f t="shared" ref="J36:J37" si="35">I36*100/G36</f>
        <v>64.350243224461437</v>
      </c>
      <c r="K36" s="273">
        <v>3.3</v>
      </c>
      <c r="L36" s="273">
        <v>4.5</v>
      </c>
    </row>
    <row r="37" spans="1:12" x14ac:dyDescent="0.25">
      <c r="A37" s="13" t="s">
        <v>96</v>
      </c>
      <c r="B37" s="254">
        <v>4</v>
      </c>
      <c r="C37" s="255">
        <v>1390</v>
      </c>
      <c r="D37" s="254">
        <v>3</v>
      </c>
      <c r="E37" s="271">
        <v>1120</v>
      </c>
      <c r="F37" s="259">
        <f t="shared" si="33"/>
        <v>80.57553956834532</v>
      </c>
      <c r="G37" s="272">
        <v>390</v>
      </c>
      <c r="H37" s="260">
        <f t="shared" si="34"/>
        <v>34.821428571428569</v>
      </c>
      <c r="I37" s="272">
        <v>264</v>
      </c>
      <c r="J37" s="259">
        <f t="shared" si="35"/>
        <v>67.692307692307693</v>
      </c>
      <c r="K37" s="273">
        <v>4.2</v>
      </c>
      <c r="L37" s="273">
        <v>5.5</v>
      </c>
    </row>
    <row r="38" spans="1:12" x14ac:dyDescent="0.25">
      <c r="A38" s="13" t="s">
        <v>97</v>
      </c>
      <c r="B38" s="254">
        <v>3</v>
      </c>
      <c r="C38" s="255">
        <v>802</v>
      </c>
      <c r="D38" s="254">
        <v>2</v>
      </c>
      <c r="E38" s="271">
        <v>694</v>
      </c>
      <c r="F38" s="259">
        <f t="shared" ref="F38" si="36">E38*100/C38</f>
        <v>86.533665835411469</v>
      </c>
      <c r="G38" s="272">
        <v>188</v>
      </c>
      <c r="H38" s="260">
        <f t="shared" ref="H38" si="37">G38*100/E38</f>
        <v>27.089337175792508</v>
      </c>
      <c r="I38" s="272">
        <v>37</v>
      </c>
      <c r="J38" s="259">
        <f t="shared" ref="J38" si="38">I38*100/G38</f>
        <v>19.680851063829788</v>
      </c>
      <c r="K38" s="273">
        <v>5.2</v>
      </c>
      <c r="L38" s="273">
        <v>6.4</v>
      </c>
    </row>
    <row r="39" spans="1:12" x14ac:dyDescent="0.25">
      <c r="A39" s="21" t="s">
        <v>101</v>
      </c>
      <c r="B39" s="13">
        <v>4</v>
      </c>
      <c r="C39" s="18">
        <v>551</v>
      </c>
      <c r="D39" s="13">
        <v>2</v>
      </c>
      <c r="E39" s="107">
        <v>289</v>
      </c>
      <c r="F39" s="63">
        <f t="shared" ref="F39" si="39">E39*100/C39</f>
        <v>52.450090744101637</v>
      </c>
      <c r="G39" s="28">
        <v>287</v>
      </c>
      <c r="H39" s="83">
        <f t="shared" ref="H39" si="40">G39*100/E39</f>
        <v>99.307958477508649</v>
      </c>
      <c r="I39" s="28">
        <v>237</v>
      </c>
      <c r="J39" s="63">
        <f t="shared" ref="J39" si="41">I39*100/G39</f>
        <v>82.57839721254355</v>
      </c>
      <c r="K39" s="103">
        <v>5.2</v>
      </c>
      <c r="L39" s="103">
        <v>7.5</v>
      </c>
    </row>
    <row r="40" spans="1:12" x14ac:dyDescent="0.25">
      <c r="A40" s="13" t="s">
        <v>98</v>
      </c>
      <c r="B40" s="23">
        <v>4</v>
      </c>
      <c r="C40" s="23">
        <v>1467</v>
      </c>
      <c r="D40" s="23"/>
      <c r="E40" s="23"/>
      <c r="F40" s="67"/>
      <c r="G40" s="23"/>
      <c r="H40" s="66"/>
      <c r="I40" s="23"/>
      <c r="J40" s="67"/>
      <c r="K40" s="67"/>
      <c r="L40" s="67"/>
    </row>
    <row r="41" spans="1:12" x14ac:dyDescent="0.25">
      <c r="A41" s="84" t="s">
        <v>99</v>
      </c>
      <c r="B41" s="254">
        <v>1</v>
      </c>
      <c r="C41" s="255">
        <v>1931</v>
      </c>
      <c r="D41" s="23"/>
      <c r="E41" s="37"/>
      <c r="F41" s="67"/>
      <c r="G41" s="23"/>
      <c r="H41" s="66"/>
      <c r="I41" s="23"/>
      <c r="J41" s="67"/>
      <c r="K41" s="67"/>
      <c r="L41" s="67"/>
    </row>
    <row r="42" spans="1:12" s="36" customFormat="1" x14ac:dyDescent="0.25">
      <c r="A42" s="156" t="s">
        <v>100</v>
      </c>
      <c r="B42" s="254">
        <v>1</v>
      </c>
      <c r="C42" s="255">
        <v>446</v>
      </c>
      <c r="D42" s="254">
        <v>1</v>
      </c>
      <c r="E42" s="271">
        <v>446</v>
      </c>
      <c r="F42" s="259">
        <f t="shared" ref="F42" si="42">E42*100/C42</f>
        <v>100</v>
      </c>
      <c r="G42" s="272">
        <v>207</v>
      </c>
      <c r="H42" s="260">
        <f t="shared" ref="H42" si="43">G42*100/E42</f>
        <v>46.412556053811656</v>
      </c>
      <c r="I42" s="272">
        <v>93</v>
      </c>
      <c r="J42" s="259">
        <f t="shared" ref="J42" si="44">I42*100/G42</f>
        <v>44.927536231884055</v>
      </c>
      <c r="K42" s="273">
        <v>8.3000000000000007</v>
      </c>
      <c r="L42" s="273">
        <v>7.5</v>
      </c>
    </row>
    <row r="43" spans="1:12" s="39" customFormat="1" ht="14.25" x14ac:dyDescent="0.2">
      <c r="A43" s="71" t="s">
        <v>105</v>
      </c>
      <c r="B43" s="58">
        <f>SUM(B22:B42)</f>
        <v>158</v>
      </c>
      <c r="C43" s="58">
        <f t="shared" ref="C43:I43" si="45">SUM(C22:C42)</f>
        <v>65735</v>
      </c>
      <c r="D43" s="58">
        <f t="shared" si="45"/>
        <v>45</v>
      </c>
      <c r="E43" s="58">
        <f t="shared" si="45"/>
        <v>36633</v>
      </c>
      <c r="F43" s="63">
        <f t="shared" si="13"/>
        <v>55.728303034912905</v>
      </c>
      <c r="G43" s="58">
        <f t="shared" si="45"/>
        <v>15523</v>
      </c>
      <c r="H43" s="83">
        <f t="shared" si="15"/>
        <v>42.374361914121145</v>
      </c>
      <c r="I43" s="58">
        <f t="shared" si="45"/>
        <v>10937</v>
      </c>
      <c r="J43" s="63">
        <f t="shared" si="17"/>
        <v>70.45674160922502</v>
      </c>
      <c r="K43" s="219">
        <f>AVERAGE(K22:K42)</f>
        <v>3.5117647058823529</v>
      </c>
      <c r="L43" s="219">
        <f>AVERAGE(L22:L42)</f>
        <v>4.3235294117647056</v>
      </c>
    </row>
    <row r="44" spans="1:12" x14ac:dyDescent="0.25">
      <c r="A44" s="21"/>
      <c r="B44" s="13"/>
      <c r="C44" s="13"/>
      <c r="D44" s="13"/>
      <c r="E44" s="13"/>
      <c r="F44" s="67"/>
      <c r="G44" s="13"/>
      <c r="H44" s="66"/>
      <c r="I44" s="13"/>
      <c r="J44" s="67"/>
      <c r="K44" s="24"/>
      <c r="L44" s="24"/>
    </row>
    <row r="45" spans="1:12" s="39" customFormat="1" ht="14.25" x14ac:dyDescent="0.2">
      <c r="A45" s="87" t="s">
        <v>106</v>
      </c>
      <c r="B45" s="88">
        <f>B43+B21</f>
        <v>305</v>
      </c>
      <c r="C45" s="88">
        <f t="shared" ref="C45:I45" si="46">C43+C21</f>
        <v>226445</v>
      </c>
      <c r="D45" s="88">
        <f t="shared" si="46"/>
        <v>158</v>
      </c>
      <c r="E45" s="88">
        <f t="shared" si="46"/>
        <v>169394</v>
      </c>
      <c r="F45" s="89">
        <f t="shared" si="13"/>
        <v>74.805802733555609</v>
      </c>
      <c r="G45" s="88">
        <f t="shared" si="46"/>
        <v>54798</v>
      </c>
      <c r="H45" s="90">
        <f t="shared" si="15"/>
        <v>32.349433864245484</v>
      </c>
      <c r="I45" s="88">
        <f t="shared" si="46"/>
        <v>42561</v>
      </c>
      <c r="J45" s="89">
        <f t="shared" si="17"/>
        <v>77.668893025292888</v>
      </c>
      <c r="K45" s="291">
        <f>(K43+K21)/2</f>
        <v>3.5058823529411764</v>
      </c>
      <c r="L45" s="291">
        <f>(L43+L21)/2</f>
        <v>4.6667647058823523</v>
      </c>
    </row>
    <row r="46" spans="1:12" x14ac:dyDescent="0.25">
      <c r="B46" s="8">
        <v>323</v>
      </c>
      <c r="F46" s="65"/>
      <c r="H46" s="65"/>
    </row>
    <row r="47" spans="1:12" x14ac:dyDescent="0.25">
      <c r="A47" s="8" t="s">
        <v>53</v>
      </c>
      <c r="F47" s="65">
        <f>E45*100/C45</f>
        <v>74.805802733555609</v>
      </c>
      <c r="G47" s="65"/>
      <c r="H47" s="65">
        <f>G45*100/E45</f>
        <v>32.349433864245484</v>
      </c>
      <c r="I47" s="65"/>
      <c r="J47" s="65">
        <f>I45*100/G45</f>
        <v>77.668893025292888</v>
      </c>
    </row>
    <row r="48" spans="1:12" x14ac:dyDescent="0.25">
      <c r="A48" s="8" t="s">
        <v>11</v>
      </c>
    </row>
  </sheetData>
  <mergeCells count="14">
    <mergeCell ref="F7:F8"/>
    <mergeCell ref="G7:H7"/>
    <mergeCell ref="I7:J7"/>
    <mergeCell ref="K7:L7"/>
    <mergeCell ref="A7:A8"/>
    <mergeCell ref="B7:B8"/>
    <mergeCell ref="C7:C8"/>
    <mergeCell ref="D7:D8"/>
    <mergeCell ref="E7:E8"/>
    <mergeCell ref="A4:L4"/>
    <mergeCell ref="A5:L5"/>
    <mergeCell ref="H1:L1"/>
    <mergeCell ref="H2:L2"/>
    <mergeCell ref="A3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ySplit="9" topLeftCell="A10" activePane="bottomLeft" state="frozen"/>
      <selection pane="bottomLeft" activeCell="F14" sqref="F14"/>
    </sheetView>
  </sheetViews>
  <sheetFormatPr defaultRowHeight="15" x14ac:dyDescent="0.25"/>
  <cols>
    <col min="1" max="1" width="30.42578125" style="8" customWidth="1"/>
    <col min="2" max="2" width="21.28515625" style="8" customWidth="1"/>
    <col min="3" max="3" width="18.5703125" style="8" customWidth="1"/>
    <col min="4" max="7" width="9.140625" style="8"/>
    <col min="8" max="8" width="14.85546875" style="8" customWidth="1"/>
    <col min="9" max="16384" width="9.140625" style="8"/>
  </cols>
  <sheetData>
    <row r="1" spans="1:12" x14ac:dyDescent="0.25">
      <c r="H1" s="296" t="s">
        <v>41</v>
      </c>
      <c r="I1" s="296"/>
      <c r="J1" s="296"/>
    </row>
    <row r="2" spans="1:12" ht="48" customHeight="1" x14ac:dyDescent="0.25">
      <c r="F2" s="297" t="s">
        <v>42</v>
      </c>
      <c r="G2" s="297"/>
      <c r="H2" s="297"/>
      <c r="I2" s="297"/>
      <c r="J2" s="297"/>
    </row>
    <row r="3" spans="1:12" x14ac:dyDescent="0.25">
      <c r="A3" s="300" t="s">
        <v>43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2" ht="15.75" customHeight="1" x14ac:dyDescent="0.25">
      <c r="A4" s="299" t="s">
        <v>54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x14ac:dyDescent="0.25">
      <c r="A5" s="300" t="s">
        <v>249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5.75" x14ac:dyDescent="0.25">
      <c r="D6" s="9"/>
      <c r="E6" s="9"/>
      <c r="F6" s="9"/>
      <c r="G6" s="9"/>
      <c r="H6" s="9"/>
      <c r="I6" s="9"/>
      <c r="J6" s="85"/>
    </row>
    <row r="7" spans="1:12" ht="73.5" customHeight="1" x14ac:dyDescent="0.25">
      <c r="A7" s="295" t="s">
        <v>31</v>
      </c>
      <c r="B7" s="295" t="s">
        <v>32</v>
      </c>
      <c r="C7" s="295" t="s">
        <v>33</v>
      </c>
      <c r="D7" s="295" t="s">
        <v>14</v>
      </c>
      <c r="E7" s="295"/>
      <c r="F7" s="295" t="s">
        <v>44</v>
      </c>
      <c r="G7" s="295"/>
      <c r="H7" s="307" t="s">
        <v>45</v>
      </c>
      <c r="I7" s="295" t="s">
        <v>37</v>
      </c>
      <c r="J7" s="295"/>
    </row>
    <row r="8" spans="1:12" ht="65.25" customHeight="1" x14ac:dyDescent="0.25">
      <c r="A8" s="295"/>
      <c r="B8" s="295"/>
      <c r="C8" s="295"/>
      <c r="D8" s="84" t="s">
        <v>5</v>
      </c>
      <c r="E8" s="84" t="s">
        <v>38</v>
      </c>
      <c r="F8" s="84" t="s">
        <v>5</v>
      </c>
      <c r="G8" s="84" t="s">
        <v>38</v>
      </c>
      <c r="H8" s="308"/>
      <c r="I8" s="10" t="s">
        <v>39</v>
      </c>
      <c r="J8" s="10" t="s">
        <v>40</v>
      </c>
    </row>
    <row r="9" spans="1:12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</row>
    <row r="10" spans="1:12" x14ac:dyDescent="0.25">
      <c r="A10" s="13" t="s">
        <v>71</v>
      </c>
      <c r="B10" s="272">
        <v>11</v>
      </c>
      <c r="C10" s="272">
        <v>14622</v>
      </c>
      <c r="D10" s="254">
        <v>1787</v>
      </c>
      <c r="E10" s="259">
        <f>D10*100/C10</f>
        <v>12.221310354260703</v>
      </c>
      <c r="F10" s="254">
        <v>1553</v>
      </c>
      <c r="G10" s="259">
        <f>F10*100/C10</f>
        <v>10.620982081794557</v>
      </c>
      <c r="H10" s="256">
        <v>180</v>
      </c>
      <c r="I10" s="254"/>
      <c r="J10" s="119"/>
    </row>
    <row r="11" spans="1:12" x14ac:dyDescent="0.25">
      <c r="A11" s="13" t="s">
        <v>72</v>
      </c>
      <c r="B11" s="207">
        <v>37</v>
      </c>
      <c r="C11" s="206">
        <v>55896</v>
      </c>
      <c r="D11" s="190">
        <v>19938</v>
      </c>
      <c r="E11" s="196">
        <f t="shared" ref="E11" si="0">D11*100/C11</f>
        <v>35.669815371404034</v>
      </c>
      <c r="F11" s="190">
        <v>14909</v>
      </c>
      <c r="G11" s="195">
        <f t="shared" ref="G11" si="1">F11*100/C11</f>
        <v>26.672749391727493</v>
      </c>
      <c r="H11" s="192">
        <v>167</v>
      </c>
      <c r="I11" s="192">
        <v>3.9</v>
      </c>
      <c r="J11" s="192">
        <v>5.6</v>
      </c>
      <c r="K11" s="36"/>
    </row>
    <row r="12" spans="1:12" x14ac:dyDescent="0.25">
      <c r="A12" s="13" t="s">
        <v>69</v>
      </c>
      <c r="B12" s="277">
        <v>16</v>
      </c>
      <c r="C12" s="279">
        <v>15223</v>
      </c>
      <c r="D12" s="255">
        <v>6569</v>
      </c>
      <c r="E12" s="281">
        <f>D12*100/C12</f>
        <v>43.151809761545032</v>
      </c>
      <c r="F12" s="255">
        <v>6146</v>
      </c>
      <c r="G12" s="280">
        <f>F12*100/C12</f>
        <v>40.373119621625172</v>
      </c>
      <c r="H12" s="30">
        <v>16</v>
      </c>
      <c r="I12" s="222">
        <v>2.31</v>
      </c>
      <c r="J12" s="222">
        <v>3.15</v>
      </c>
      <c r="K12" s="36"/>
    </row>
    <row r="13" spans="1:12" x14ac:dyDescent="0.25">
      <c r="A13" s="13" t="s">
        <v>68</v>
      </c>
      <c r="B13" s="272">
        <v>38</v>
      </c>
      <c r="C13" s="271">
        <v>36024</v>
      </c>
      <c r="D13" s="255">
        <v>19454</v>
      </c>
      <c r="E13" s="260">
        <f t="shared" ref="E13" si="2">D13*100/C13</f>
        <v>54.002886964246059</v>
      </c>
      <c r="F13" s="255">
        <v>16233</v>
      </c>
      <c r="G13" s="259">
        <f t="shared" ref="G13" si="3">F13*100/C13</f>
        <v>45.061625582944707</v>
      </c>
      <c r="H13" s="256">
        <v>83</v>
      </c>
      <c r="I13" s="254">
        <v>3.2</v>
      </c>
      <c r="J13" s="254">
        <v>5.5</v>
      </c>
      <c r="K13" s="36"/>
    </row>
    <row r="14" spans="1:12" x14ac:dyDescent="0.25">
      <c r="A14" s="13" t="s">
        <v>73</v>
      </c>
      <c r="B14" s="272">
        <v>9</v>
      </c>
      <c r="C14" s="271">
        <v>8097</v>
      </c>
      <c r="D14" s="37">
        <v>1138</v>
      </c>
      <c r="E14" s="196">
        <f t="shared" ref="E14:E20" si="4">D14*100/C14</f>
        <v>14.05458811905644</v>
      </c>
      <c r="F14" s="37">
        <v>1013</v>
      </c>
      <c r="G14" s="195">
        <f t="shared" ref="G14:G20" si="5">F14*100/C14</f>
        <v>12.510806471532666</v>
      </c>
      <c r="H14" s="192">
        <v>31</v>
      </c>
      <c r="I14" s="189">
        <v>4.3</v>
      </c>
      <c r="J14" s="189">
        <v>5.2</v>
      </c>
      <c r="K14" s="36"/>
    </row>
    <row r="15" spans="1:12" x14ac:dyDescent="0.25">
      <c r="A15" s="13" t="s">
        <v>74</v>
      </c>
      <c r="B15" s="28">
        <v>8</v>
      </c>
      <c r="C15" s="107">
        <v>5600</v>
      </c>
      <c r="D15" s="18">
        <v>2054</v>
      </c>
      <c r="E15" s="83">
        <f t="shared" si="4"/>
        <v>36.678571428571431</v>
      </c>
      <c r="F15" s="18">
        <v>1587</v>
      </c>
      <c r="G15" s="63">
        <f t="shared" si="5"/>
        <v>28.339285714285715</v>
      </c>
      <c r="H15" s="23">
        <v>24</v>
      </c>
      <c r="I15" s="13">
        <v>3.2</v>
      </c>
      <c r="J15" s="13">
        <v>5.0999999999999996</v>
      </c>
      <c r="K15" s="36"/>
    </row>
    <row r="16" spans="1:12" x14ac:dyDescent="0.25">
      <c r="A16" s="13" t="s">
        <v>75</v>
      </c>
      <c r="B16" s="207">
        <v>8</v>
      </c>
      <c r="C16" s="206">
        <v>7299</v>
      </c>
      <c r="D16" s="190">
        <v>3933</v>
      </c>
      <c r="E16" s="196">
        <f t="shared" si="4"/>
        <v>53.884093711467322</v>
      </c>
      <c r="F16" s="190">
        <v>3919</v>
      </c>
      <c r="G16" s="195">
        <f t="shared" si="5"/>
        <v>53.69228661460474</v>
      </c>
      <c r="H16" s="192">
        <v>11</v>
      </c>
      <c r="I16" s="189">
        <v>3.6</v>
      </c>
      <c r="J16" s="189">
        <v>5.8</v>
      </c>
      <c r="K16" s="36"/>
    </row>
    <row r="17" spans="1:11" x14ac:dyDescent="0.25">
      <c r="A17" s="13" t="s">
        <v>76</v>
      </c>
      <c r="B17" s="187">
        <v>6</v>
      </c>
      <c r="C17" s="186">
        <v>5558</v>
      </c>
      <c r="D17" s="182">
        <v>1901</v>
      </c>
      <c r="E17" s="185">
        <v>34.202950701691258</v>
      </c>
      <c r="F17" s="182">
        <v>1483</v>
      </c>
      <c r="G17" s="184">
        <v>26.682259805685497</v>
      </c>
      <c r="H17" s="183">
        <v>26</v>
      </c>
      <c r="I17" s="181">
        <v>2.7</v>
      </c>
      <c r="J17" s="181">
        <v>5.9</v>
      </c>
      <c r="K17" s="36"/>
    </row>
    <row r="18" spans="1:11" x14ac:dyDescent="0.25">
      <c r="A18" s="13" t="s">
        <v>77</v>
      </c>
      <c r="B18" s="272">
        <v>6</v>
      </c>
      <c r="C18" s="271">
        <v>5380</v>
      </c>
      <c r="D18" s="255">
        <v>943</v>
      </c>
      <c r="E18" s="260">
        <f t="shared" ref="E18" si="6">D18*100/C18</f>
        <v>17.527881040892193</v>
      </c>
      <c r="F18" s="255">
        <v>679</v>
      </c>
      <c r="G18" s="259">
        <f t="shared" ref="G18" si="7">F18*100/C18</f>
        <v>12.62081784386617</v>
      </c>
      <c r="H18" s="256">
        <v>33</v>
      </c>
      <c r="I18" s="254">
        <v>3.8</v>
      </c>
      <c r="J18" s="254">
        <v>4.4000000000000004</v>
      </c>
      <c r="K18" s="36"/>
    </row>
    <row r="19" spans="1:11" x14ac:dyDescent="0.25">
      <c r="A19" s="13" t="s">
        <v>78</v>
      </c>
      <c r="B19" s="207">
        <v>7</v>
      </c>
      <c r="C19" s="206">
        <v>5911</v>
      </c>
      <c r="D19" s="190">
        <v>1678</v>
      </c>
      <c r="E19" s="196">
        <f t="shared" si="4"/>
        <v>28.387751649467095</v>
      </c>
      <c r="F19" s="190">
        <v>1478</v>
      </c>
      <c r="G19" s="195">
        <v>88.08</v>
      </c>
      <c r="H19" s="192">
        <v>11</v>
      </c>
      <c r="I19" s="189">
        <v>4.0999999999999996</v>
      </c>
      <c r="J19" s="189">
        <v>5.3</v>
      </c>
      <c r="K19" s="36"/>
    </row>
    <row r="20" spans="1:11" x14ac:dyDescent="0.25">
      <c r="A20" s="13" t="s">
        <v>79</v>
      </c>
      <c r="B20" s="207">
        <v>1</v>
      </c>
      <c r="C20" s="206">
        <v>1100</v>
      </c>
      <c r="D20" s="190">
        <v>1100</v>
      </c>
      <c r="E20" s="196">
        <f t="shared" si="4"/>
        <v>100</v>
      </c>
      <c r="F20" s="190">
        <v>356</v>
      </c>
      <c r="G20" s="195">
        <f t="shared" si="5"/>
        <v>32.363636363636367</v>
      </c>
      <c r="H20" s="192">
        <v>8</v>
      </c>
      <c r="I20" s="189">
        <v>3.5</v>
      </c>
      <c r="J20" s="189">
        <v>4.9000000000000004</v>
      </c>
      <c r="K20" s="36"/>
    </row>
    <row r="21" spans="1:11" x14ac:dyDescent="0.25">
      <c r="A21" s="58" t="s">
        <v>104</v>
      </c>
      <c r="B21" s="58">
        <f>SUM(B10:B20)</f>
        <v>147</v>
      </c>
      <c r="C21" s="58">
        <f t="shared" ref="C21:H21" si="8">SUM(C10:C20)</f>
        <v>160710</v>
      </c>
      <c r="D21" s="58">
        <f t="shared" si="8"/>
        <v>60495</v>
      </c>
      <c r="E21" s="83">
        <f t="shared" ref="E21:E45" si="9">D21*100/C21</f>
        <v>37.642337128990107</v>
      </c>
      <c r="F21" s="58">
        <f t="shared" si="8"/>
        <v>49356</v>
      </c>
      <c r="G21" s="63">
        <f>F21*100/C21</f>
        <v>30.711218965839088</v>
      </c>
      <c r="H21" s="58">
        <f t="shared" si="8"/>
        <v>590</v>
      </c>
      <c r="I21" s="219">
        <f>AVERAGE(I10:I20)</f>
        <v>3.4609999999999999</v>
      </c>
      <c r="J21" s="219">
        <f>AVERAGE(J10:J20)</f>
        <v>5.0849999999999991</v>
      </c>
      <c r="K21" s="36"/>
    </row>
    <row r="22" spans="1:11" s="36" customFormat="1" x14ac:dyDescent="0.25">
      <c r="A22" s="23" t="s">
        <v>80</v>
      </c>
      <c r="B22" s="272">
        <v>1</v>
      </c>
      <c r="C22" s="271">
        <v>136</v>
      </c>
      <c r="D22" s="255">
        <v>136</v>
      </c>
      <c r="E22" s="260">
        <f t="shared" si="9"/>
        <v>100</v>
      </c>
      <c r="F22" s="255">
        <v>93</v>
      </c>
      <c r="G22" s="259">
        <f t="shared" ref="G22" si="10">F22*100/C22</f>
        <v>68.382352941176464</v>
      </c>
      <c r="H22" s="256">
        <v>1</v>
      </c>
      <c r="I22" s="254">
        <v>3.5</v>
      </c>
      <c r="J22" s="254">
        <v>4</v>
      </c>
    </row>
    <row r="23" spans="1:11" x14ac:dyDescent="0.25">
      <c r="A23" s="13" t="s">
        <v>81</v>
      </c>
      <c r="B23" s="28">
        <v>3</v>
      </c>
      <c r="C23" s="107">
        <v>2228</v>
      </c>
      <c r="D23" s="18">
        <v>403</v>
      </c>
      <c r="E23" s="83">
        <f t="shared" ref="E23" si="11">D23*100/C23</f>
        <v>18.087971274685817</v>
      </c>
      <c r="F23" s="18">
        <v>93</v>
      </c>
      <c r="G23" s="63">
        <f t="shared" ref="G23" si="12">F23*100/C23</f>
        <v>4.1741472172351886</v>
      </c>
      <c r="H23" s="23">
        <v>8</v>
      </c>
      <c r="I23" s="13">
        <v>3.3</v>
      </c>
      <c r="J23" s="13">
        <v>6.3</v>
      </c>
      <c r="K23" s="36"/>
    </row>
    <row r="24" spans="1:11" x14ac:dyDescent="0.25">
      <c r="A24" s="13" t="s">
        <v>82</v>
      </c>
      <c r="B24" s="28">
        <v>7</v>
      </c>
      <c r="C24" s="107">
        <v>8123</v>
      </c>
      <c r="D24" s="146">
        <v>4114</v>
      </c>
      <c r="E24" s="83">
        <f t="shared" ref="E24:E26" si="13">D24*100/C24</f>
        <v>50.646312938569494</v>
      </c>
      <c r="F24" s="129">
        <v>2845</v>
      </c>
      <c r="G24" s="63">
        <f t="shared" ref="G24:G26" si="14">F24*100/C24</f>
        <v>35.024005909146865</v>
      </c>
      <c r="H24" s="23">
        <v>29</v>
      </c>
      <c r="I24" s="13">
        <v>2.4</v>
      </c>
      <c r="J24" s="13">
        <v>3.7</v>
      </c>
      <c r="K24" s="36"/>
    </row>
    <row r="25" spans="1:11" x14ac:dyDescent="0.25">
      <c r="A25" s="13" t="s">
        <v>83</v>
      </c>
      <c r="B25" s="28">
        <v>5</v>
      </c>
      <c r="C25" s="107">
        <v>5582</v>
      </c>
      <c r="D25" s="18">
        <v>1478</v>
      </c>
      <c r="E25" s="83">
        <f t="shared" si="13"/>
        <v>26.477964887137226</v>
      </c>
      <c r="F25" s="18">
        <v>827</v>
      </c>
      <c r="G25" s="63">
        <f t="shared" si="14"/>
        <v>14.815478323181654</v>
      </c>
      <c r="H25" s="23">
        <v>12</v>
      </c>
      <c r="I25" s="13">
        <v>3.1</v>
      </c>
      <c r="J25" s="13">
        <v>4.5</v>
      </c>
      <c r="K25" s="36"/>
    </row>
    <row r="26" spans="1:11" x14ac:dyDescent="0.25">
      <c r="A26" s="13" t="s">
        <v>84</v>
      </c>
      <c r="B26" s="272">
        <v>7</v>
      </c>
      <c r="C26" s="271">
        <v>5557</v>
      </c>
      <c r="D26" s="255">
        <v>4798</v>
      </c>
      <c r="E26" s="260">
        <f t="shared" si="13"/>
        <v>86.341551196688854</v>
      </c>
      <c r="F26" s="255">
        <v>2931</v>
      </c>
      <c r="G26" s="259">
        <f t="shared" si="14"/>
        <v>52.744286485513769</v>
      </c>
      <c r="H26" s="256">
        <v>41</v>
      </c>
      <c r="I26" s="254">
        <v>2.8</v>
      </c>
      <c r="J26" s="254">
        <v>4.8</v>
      </c>
      <c r="K26" s="36"/>
    </row>
    <row r="27" spans="1:11" x14ac:dyDescent="0.25">
      <c r="A27" s="43" t="s">
        <v>86</v>
      </c>
      <c r="B27" s="272">
        <v>5</v>
      </c>
      <c r="C27" s="271">
        <v>3927</v>
      </c>
      <c r="D27" s="255">
        <v>1924</v>
      </c>
      <c r="E27" s="260">
        <v>49</v>
      </c>
      <c r="F27" s="255">
        <v>1703</v>
      </c>
      <c r="G27" s="259">
        <v>88.5</v>
      </c>
      <c r="H27" s="256">
        <v>61</v>
      </c>
      <c r="I27" s="254">
        <v>2.4</v>
      </c>
      <c r="J27" s="254">
        <v>2.2000000000000002</v>
      </c>
      <c r="K27" s="36"/>
    </row>
    <row r="28" spans="1:11" x14ac:dyDescent="0.25">
      <c r="A28" s="13" t="s">
        <v>87</v>
      </c>
      <c r="B28" s="272">
        <v>7</v>
      </c>
      <c r="C28" s="271">
        <v>5812</v>
      </c>
      <c r="D28" s="133">
        <v>2480</v>
      </c>
      <c r="E28" s="260">
        <f t="shared" ref="E28" si="15">D28*100/C28</f>
        <v>42.670337233310391</v>
      </c>
      <c r="F28" s="133">
        <v>3984</v>
      </c>
      <c r="G28" s="259">
        <f t="shared" ref="G28" si="16">F28*100/C28</f>
        <v>68.547832071576053</v>
      </c>
      <c r="H28" s="256">
        <v>0</v>
      </c>
      <c r="I28" s="254">
        <v>4</v>
      </c>
      <c r="J28" s="254">
        <v>6</v>
      </c>
      <c r="K28" s="36"/>
    </row>
    <row r="29" spans="1:11" x14ac:dyDescent="0.25">
      <c r="A29" s="13" t="s">
        <v>88</v>
      </c>
      <c r="B29" s="207">
        <v>12</v>
      </c>
      <c r="C29" s="206">
        <v>2600</v>
      </c>
      <c r="D29" s="190">
        <v>940</v>
      </c>
      <c r="E29" s="196">
        <f t="shared" ref="E29:E31" si="17">D29*100/C29</f>
        <v>36.153846153846153</v>
      </c>
      <c r="F29" s="190">
        <v>669</v>
      </c>
      <c r="G29" s="195">
        <f t="shared" ref="G29:G31" si="18">F29*100/C29</f>
        <v>25.73076923076923</v>
      </c>
      <c r="H29" s="192">
        <v>26</v>
      </c>
      <c r="I29" s="189">
        <v>1.9</v>
      </c>
      <c r="J29" s="189">
        <v>2.9</v>
      </c>
      <c r="K29" s="36"/>
    </row>
    <row r="30" spans="1:11" x14ac:dyDescent="0.25">
      <c r="A30" s="13" t="s">
        <v>89</v>
      </c>
      <c r="B30" s="272">
        <v>7</v>
      </c>
      <c r="C30" s="271">
        <v>4897</v>
      </c>
      <c r="D30" s="255">
        <v>1709</v>
      </c>
      <c r="E30" s="260">
        <f t="shared" si="17"/>
        <v>34.898917704717171</v>
      </c>
      <c r="F30" s="255">
        <v>1098</v>
      </c>
      <c r="G30" s="259">
        <f t="shared" si="18"/>
        <v>22.421890953645089</v>
      </c>
      <c r="H30" s="256">
        <v>10</v>
      </c>
      <c r="I30" s="254">
        <v>1.6</v>
      </c>
      <c r="J30" s="254">
        <v>2.2999999999999998</v>
      </c>
      <c r="K30" s="36"/>
    </row>
    <row r="31" spans="1:11" s="36" customFormat="1" x14ac:dyDescent="0.25">
      <c r="A31" s="23" t="s">
        <v>90</v>
      </c>
      <c r="B31" s="272">
        <v>24</v>
      </c>
      <c r="C31" s="271">
        <v>2171</v>
      </c>
      <c r="D31" s="255">
        <v>1977</v>
      </c>
      <c r="E31" s="260">
        <f t="shared" si="17"/>
        <v>91.064025794564714</v>
      </c>
      <c r="F31" s="255">
        <v>463</v>
      </c>
      <c r="G31" s="259">
        <f t="shared" si="18"/>
        <v>21.326577614002765</v>
      </c>
      <c r="H31" s="256">
        <v>0</v>
      </c>
      <c r="I31" s="38">
        <v>4.5</v>
      </c>
      <c r="J31" s="254">
        <v>3.2</v>
      </c>
    </row>
    <row r="32" spans="1:11" x14ac:dyDescent="0.25">
      <c r="A32" s="13" t="s">
        <v>91</v>
      </c>
      <c r="B32" s="251">
        <v>14</v>
      </c>
      <c r="C32" s="250">
        <v>4984</v>
      </c>
      <c r="D32" s="246">
        <v>2530</v>
      </c>
      <c r="E32" s="249">
        <v>50.762439807383629</v>
      </c>
      <c r="F32" s="246">
        <v>1833</v>
      </c>
      <c r="G32" s="248">
        <v>36.777688603531303</v>
      </c>
      <c r="H32" s="247">
        <v>5</v>
      </c>
      <c r="I32" s="245">
        <v>3.3</v>
      </c>
      <c r="J32" s="245">
        <v>4.2</v>
      </c>
      <c r="K32" s="36"/>
    </row>
    <row r="33" spans="1:11" x14ac:dyDescent="0.25">
      <c r="A33" s="13" t="s">
        <v>92</v>
      </c>
      <c r="B33" s="272">
        <v>12</v>
      </c>
      <c r="C33" s="271">
        <v>3194</v>
      </c>
      <c r="D33" s="255">
        <v>1479</v>
      </c>
      <c r="E33" s="260">
        <f t="shared" ref="E33" si="19">D33*100/C33</f>
        <v>46.305572949279899</v>
      </c>
      <c r="F33" s="255">
        <v>495</v>
      </c>
      <c r="G33" s="259">
        <f t="shared" ref="G33" si="20">F33*100/C33</f>
        <v>15.497808390732624</v>
      </c>
      <c r="H33" s="256">
        <v>10</v>
      </c>
      <c r="I33" s="254">
        <v>3.7</v>
      </c>
      <c r="J33" s="254">
        <v>5.3</v>
      </c>
      <c r="K33" s="36"/>
    </row>
    <row r="34" spans="1:11" x14ac:dyDescent="0.25">
      <c r="A34" s="23" t="s">
        <v>93</v>
      </c>
      <c r="B34" s="272">
        <v>8</v>
      </c>
      <c r="C34" s="271">
        <v>2155</v>
      </c>
      <c r="D34" s="255">
        <v>1686</v>
      </c>
      <c r="E34" s="260">
        <f t="shared" ref="E34:E35" si="21">D34*100/C34</f>
        <v>78.236658932714619</v>
      </c>
      <c r="F34" s="255">
        <v>481</v>
      </c>
      <c r="G34" s="259">
        <f t="shared" ref="G34:G35" si="22">F34*100/C34</f>
        <v>22.320185614849187</v>
      </c>
      <c r="H34" s="256">
        <v>36</v>
      </c>
      <c r="I34" s="293">
        <v>4.2</v>
      </c>
      <c r="J34" s="293">
        <v>5.6</v>
      </c>
      <c r="K34" s="36"/>
    </row>
    <row r="35" spans="1:11" s="36" customFormat="1" x14ac:dyDescent="0.25">
      <c r="A35" s="23" t="s">
        <v>94</v>
      </c>
      <c r="B35" s="272">
        <v>18</v>
      </c>
      <c r="C35" s="271">
        <v>3775</v>
      </c>
      <c r="D35" s="255">
        <v>3697</v>
      </c>
      <c r="E35" s="260">
        <f t="shared" si="21"/>
        <v>97.933774834437088</v>
      </c>
      <c r="F35" s="255">
        <v>1357</v>
      </c>
      <c r="G35" s="259">
        <f t="shared" si="22"/>
        <v>35.94701986754967</v>
      </c>
      <c r="H35" s="256">
        <v>4</v>
      </c>
      <c r="I35" s="282" t="s">
        <v>218</v>
      </c>
      <c r="J35" s="254">
        <v>3.5</v>
      </c>
    </row>
    <row r="36" spans="1:11" x14ac:dyDescent="0.25">
      <c r="A36" s="13" t="s">
        <v>95</v>
      </c>
      <c r="B36" s="272">
        <v>11</v>
      </c>
      <c r="C36" s="271">
        <v>4007</v>
      </c>
      <c r="D36" s="255">
        <v>2113</v>
      </c>
      <c r="E36" s="260">
        <f t="shared" ref="E36:E37" si="23">D36*100/C36</f>
        <v>52.732717743948093</v>
      </c>
      <c r="F36" s="255">
        <v>1127</v>
      </c>
      <c r="G36" s="259">
        <f t="shared" ref="G36:G37" si="24">F36*100/C36</f>
        <v>28.125779885200899</v>
      </c>
      <c r="H36" s="256">
        <v>18</v>
      </c>
      <c r="I36" s="254">
        <v>3.4</v>
      </c>
      <c r="J36" s="254">
        <v>4.5999999999999996</v>
      </c>
      <c r="K36" s="36"/>
    </row>
    <row r="37" spans="1:11" x14ac:dyDescent="0.25">
      <c r="A37" s="13" t="s">
        <v>96</v>
      </c>
      <c r="B37" s="272">
        <v>4</v>
      </c>
      <c r="C37" s="271">
        <v>1390</v>
      </c>
      <c r="D37" s="255">
        <v>455</v>
      </c>
      <c r="E37" s="260">
        <f t="shared" si="23"/>
        <v>32.733812949640289</v>
      </c>
      <c r="F37" s="255">
        <v>301</v>
      </c>
      <c r="G37" s="259">
        <f t="shared" si="24"/>
        <v>21.654676258992804</v>
      </c>
      <c r="H37" s="256">
        <v>15</v>
      </c>
      <c r="I37" s="254">
        <v>4.2</v>
      </c>
      <c r="J37" s="254">
        <v>5.5</v>
      </c>
      <c r="K37" s="36"/>
    </row>
    <row r="38" spans="1:11" x14ac:dyDescent="0.25">
      <c r="A38" s="84" t="s">
        <v>97</v>
      </c>
      <c r="B38" s="272">
        <v>3</v>
      </c>
      <c r="C38" s="271">
        <v>802</v>
      </c>
      <c r="D38" s="255">
        <v>384</v>
      </c>
      <c r="E38" s="260">
        <f t="shared" ref="E38" si="25">D38*100/C38</f>
        <v>47.880299251870326</v>
      </c>
      <c r="F38" s="255">
        <v>72</v>
      </c>
      <c r="G38" s="259">
        <f t="shared" ref="G38" si="26">F38*100/C38</f>
        <v>8.9775561097256862</v>
      </c>
      <c r="H38" s="256">
        <v>1</v>
      </c>
      <c r="I38" s="254">
        <v>6.4</v>
      </c>
      <c r="J38" s="254">
        <v>7.2</v>
      </c>
      <c r="K38" s="36"/>
    </row>
    <row r="39" spans="1:11" x14ac:dyDescent="0.25">
      <c r="A39" s="21" t="s">
        <v>101</v>
      </c>
      <c r="B39" s="28">
        <v>4</v>
      </c>
      <c r="C39" s="107">
        <v>551</v>
      </c>
      <c r="D39" s="18">
        <v>551</v>
      </c>
      <c r="E39" s="83">
        <f t="shared" ref="E39:E42" si="27">D39*100/C39</f>
        <v>100</v>
      </c>
      <c r="F39" s="18">
        <v>380</v>
      </c>
      <c r="G39" s="63">
        <f t="shared" ref="G39:G42" si="28">F39*100/C39</f>
        <v>68.965517241379317</v>
      </c>
      <c r="H39" s="23"/>
      <c r="I39" s="13">
        <v>2.6</v>
      </c>
      <c r="J39" s="13">
        <v>4.4000000000000004</v>
      </c>
      <c r="K39" s="36"/>
    </row>
    <row r="40" spans="1:11" x14ac:dyDescent="0.25">
      <c r="A40" s="13" t="s">
        <v>98</v>
      </c>
      <c r="B40" s="272">
        <v>4</v>
      </c>
      <c r="C40" s="271">
        <v>1467</v>
      </c>
      <c r="D40" s="255">
        <v>812</v>
      </c>
      <c r="E40" s="260">
        <f t="shared" si="27"/>
        <v>55.351056578050446</v>
      </c>
      <c r="F40" s="255">
        <v>276</v>
      </c>
      <c r="G40" s="259">
        <f t="shared" si="28"/>
        <v>18.813905930470348</v>
      </c>
      <c r="H40" s="256">
        <v>4</v>
      </c>
      <c r="I40" s="254">
        <v>4.2</v>
      </c>
      <c r="J40" s="254">
        <v>4.8</v>
      </c>
      <c r="K40" s="36"/>
    </row>
    <row r="41" spans="1:11" x14ac:dyDescent="0.25">
      <c r="A41" s="13" t="s">
        <v>99</v>
      </c>
      <c r="B41" s="272">
        <v>1</v>
      </c>
      <c r="C41" s="271">
        <v>1931</v>
      </c>
      <c r="D41" s="284">
        <v>968</v>
      </c>
      <c r="E41" s="260">
        <f t="shared" si="27"/>
        <v>50.129466597617814</v>
      </c>
      <c r="F41" s="255">
        <v>362</v>
      </c>
      <c r="G41" s="259">
        <f t="shared" si="28"/>
        <v>18.746763335059555</v>
      </c>
      <c r="H41" s="256">
        <v>17</v>
      </c>
      <c r="I41" s="254">
        <v>2.23</v>
      </c>
      <c r="J41" s="254">
        <v>2.2000000000000002</v>
      </c>
      <c r="K41" s="36"/>
    </row>
    <row r="42" spans="1:11" s="36" customFormat="1" x14ac:dyDescent="0.25">
      <c r="A42" s="23" t="s">
        <v>100</v>
      </c>
      <c r="B42" s="272">
        <v>1</v>
      </c>
      <c r="C42" s="271">
        <v>446</v>
      </c>
      <c r="D42" s="255">
        <v>245</v>
      </c>
      <c r="E42" s="260">
        <f t="shared" si="27"/>
        <v>54.932735426008968</v>
      </c>
      <c r="F42" s="255">
        <v>96</v>
      </c>
      <c r="G42" s="259">
        <f t="shared" si="28"/>
        <v>21.524663677130047</v>
      </c>
      <c r="H42" s="256"/>
      <c r="I42" s="254">
        <v>4.5999999999999996</v>
      </c>
      <c r="J42" s="254">
        <v>5.9</v>
      </c>
    </row>
    <row r="43" spans="1:11" s="39" customFormat="1" ht="14.25" x14ac:dyDescent="0.2">
      <c r="A43" s="58" t="s">
        <v>105</v>
      </c>
      <c r="B43" s="91">
        <f>SUM(B22:B42)</f>
        <v>158</v>
      </c>
      <c r="C43" s="91">
        <f t="shared" ref="C43:H43" si="29">SUM(C22:C42)</f>
        <v>65735</v>
      </c>
      <c r="D43" s="91">
        <f t="shared" si="29"/>
        <v>34879</v>
      </c>
      <c r="E43" s="83">
        <f t="shared" si="9"/>
        <v>53.06001369133643</v>
      </c>
      <c r="F43" s="91">
        <f t="shared" si="29"/>
        <v>21486</v>
      </c>
      <c r="G43" s="63">
        <f>F43*100/C43</f>
        <v>32.685783829010418</v>
      </c>
      <c r="H43" s="91">
        <f t="shared" si="29"/>
        <v>298</v>
      </c>
      <c r="I43" s="219">
        <f>AVERAGE(I22:I42)</f>
        <v>3.4165000000000001</v>
      </c>
      <c r="J43" s="219">
        <f>AVERAGE(J22:J42)</f>
        <v>4.4333333333333336</v>
      </c>
      <c r="K43" s="59"/>
    </row>
    <row r="44" spans="1:11" x14ac:dyDescent="0.25">
      <c r="A44" s="13"/>
      <c r="B44" s="70"/>
      <c r="C44" s="23"/>
      <c r="D44" s="37"/>
      <c r="E44" s="92"/>
      <c r="F44" s="37"/>
      <c r="G44" s="93"/>
      <c r="H44" s="23"/>
      <c r="I44" s="24"/>
      <c r="J44" s="24"/>
      <c r="K44" s="36"/>
    </row>
    <row r="45" spans="1:11" s="39" customFormat="1" ht="14.25" x14ac:dyDescent="0.2">
      <c r="A45" s="87" t="s">
        <v>106</v>
      </c>
      <c r="B45" s="88">
        <f>B43+B21</f>
        <v>305</v>
      </c>
      <c r="C45" s="88">
        <f t="shared" ref="C45:H45" si="30">C43+C21</f>
        <v>226445</v>
      </c>
      <c r="D45" s="88">
        <f t="shared" si="30"/>
        <v>95374</v>
      </c>
      <c r="E45" s="90">
        <f t="shared" si="9"/>
        <v>42.117953586963722</v>
      </c>
      <c r="F45" s="88">
        <f t="shared" si="30"/>
        <v>70842</v>
      </c>
      <c r="G45" s="89">
        <f t="shared" ref="G45" si="31">F45*100/C45</f>
        <v>31.284417849809003</v>
      </c>
      <c r="H45" s="88">
        <f t="shared" si="30"/>
        <v>888</v>
      </c>
      <c r="I45" s="291">
        <v>3.5</v>
      </c>
      <c r="J45" s="291">
        <v>4.7</v>
      </c>
    </row>
    <row r="46" spans="1:11" x14ac:dyDescent="0.25">
      <c r="A46" s="8" t="s">
        <v>53</v>
      </c>
    </row>
    <row r="47" spans="1:11" x14ac:dyDescent="0.25">
      <c r="A47" s="8" t="s">
        <v>11</v>
      </c>
      <c r="E47" s="65">
        <f>D45*100/C45</f>
        <v>42.117953586963722</v>
      </c>
      <c r="G47" s="82">
        <f>F45*100/C45</f>
        <v>31.284417849809003</v>
      </c>
    </row>
  </sheetData>
  <mergeCells count="12">
    <mergeCell ref="A3:J3"/>
    <mergeCell ref="H1:J1"/>
    <mergeCell ref="A4:L4"/>
    <mergeCell ref="A5:L5"/>
    <mergeCell ref="F2:J2"/>
    <mergeCell ref="I7:J7"/>
    <mergeCell ref="H7:H8"/>
    <mergeCell ref="A7:A8"/>
    <mergeCell ref="B7:B8"/>
    <mergeCell ref="C7:C8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pane ySplit="9" topLeftCell="A10" activePane="bottomLeft" state="frozen"/>
      <selection pane="bottomLeft" activeCell="F23" sqref="F23:J23"/>
    </sheetView>
  </sheetViews>
  <sheetFormatPr defaultRowHeight="15" x14ac:dyDescent="0.25"/>
  <cols>
    <col min="1" max="1" width="33" customWidth="1"/>
    <col min="2" max="3" width="16.85546875" customWidth="1"/>
    <col min="4" max="4" width="21" customWidth="1"/>
    <col min="5" max="5" width="20.28515625" customWidth="1"/>
  </cols>
  <sheetData>
    <row r="1" spans="1:12" x14ac:dyDescent="0.25">
      <c r="A1" s="15"/>
      <c r="B1" s="15"/>
      <c r="C1" s="15"/>
      <c r="D1" s="15"/>
      <c r="E1" s="15"/>
      <c r="F1" s="15"/>
      <c r="G1" s="16"/>
      <c r="H1" s="309" t="s">
        <v>46</v>
      </c>
      <c r="I1" s="309"/>
      <c r="J1" s="309"/>
      <c r="K1" s="15"/>
    </row>
    <row r="2" spans="1:12" ht="45" customHeight="1" x14ac:dyDescent="0.25">
      <c r="A2" s="15"/>
      <c r="B2" s="15"/>
      <c r="C2" s="15"/>
      <c r="D2" s="15"/>
      <c r="E2" s="15"/>
      <c r="F2" s="297" t="s">
        <v>47</v>
      </c>
      <c r="G2" s="297"/>
      <c r="H2" s="297"/>
      <c r="I2" s="297"/>
      <c r="J2" s="297"/>
      <c r="K2" s="15"/>
    </row>
    <row r="3" spans="1:12" x14ac:dyDescent="0.25">
      <c r="A3" s="310" t="s">
        <v>48</v>
      </c>
      <c r="B3" s="310"/>
      <c r="C3" s="310"/>
      <c r="D3" s="310"/>
      <c r="E3" s="310"/>
      <c r="F3" s="310"/>
      <c r="G3" s="310"/>
      <c r="H3" s="310"/>
      <c r="I3" s="310"/>
      <c r="J3" s="310"/>
      <c r="K3" s="15"/>
    </row>
    <row r="4" spans="1:12" ht="15.75" customHeight="1" x14ac:dyDescent="0.25">
      <c r="A4" s="299" t="s">
        <v>54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x14ac:dyDescent="0.25">
      <c r="A5" s="300" t="s">
        <v>249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5.75" x14ac:dyDescent="0.25">
      <c r="A6" s="15"/>
      <c r="B6" s="15"/>
      <c r="C6" s="15"/>
      <c r="D6" s="12"/>
      <c r="E6" s="17"/>
      <c r="F6" s="17"/>
      <c r="G6" s="17"/>
      <c r="H6" s="17"/>
      <c r="I6" s="17"/>
      <c r="J6" s="17"/>
      <c r="K6" s="15"/>
    </row>
    <row r="7" spans="1:12" ht="78.75" customHeight="1" x14ac:dyDescent="0.25">
      <c r="A7" s="295" t="s">
        <v>31</v>
      </c>
      <c r="B7" s="295" t="s">
        <v>49</v>
      </c>
      <c r="C7" s="295" t="s">
        <v>50</v>
      </c>
      <c r="D7" s="295" t="s">
        <v>51</v>
      </c>
      <c r="E7" s="295" t="s">
        <v>52</v>
      </c>
      <c r="F7" s="295" t="s">
        <v>36</v>
      </c>
      <c r="G7" s="295" t="s">
        <v>14</v>
      </c>
      <c r="H7" s="295"/>
      <c r="I7" s="295" t="s">
        <v>18</v>
      </c>
      <c r="J7" s="295"/>
      <c r="K7" s="15"/>
    </row>
    <row r="8" spans="1:12" ht="70.5" customHeight="1" x14ac:dyDescent="0.25">
      <c r="A8" s="295"/>
      <c r="B8" s="295"/>
      <c r="C8" s="295"/>
      <c r="D8" s="295"/>
      <c r="E8" s="295"/>
      <c r="F8" s="295"/>
      <c r="G8" s="11" t="s">
        <v>5</v>
      </c>
      <c r="H8" s="11" t="s">
        <v>38</v>
      </c>
      <c r="I8" s="11" t="s">
        <v>5</v>
      </c>
      <c r="J8" s="11" t="s">
        <v>38</v>
      </c>
      <c r="K8" s="15"/>
    </row>
    <row r="9" spans="1:12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5"/>
    </row>
    <row r="10" spans="1:12" s="7" customFormat="1" x14ac:dyDescent="0.25">
      <c r="A10" s="13" t="s">
        <v>71</v>
      </c>
      <c r="B10" s="254">
        <v>17</v>
      </c>
      <c r="C10" s="256">
        <v>7090</v>
      </c>
      <c r="D10" s="254">
        <v>5</v>
      </c>
      <c r="E10" s="254">
        <v>2572</v>
      </c>
      <c r="F10" s="101">
        <f t="shared" ref="F10" si="0">E10*100/C10</f>
        <v>36.276445698166434</v>
      </c>
      <c r="G10" s="254">
        <v>53</v>
      </c>
      <c r="H10" s="101">
        <f t="shared" ref="H10" si="1">G10*100/E10</f>
        <v>2.0606531881804044</v>
      </c>
      <c r="I10" s="254">
        <v>37</v>
      </c>
      <c r="J10" s="101">
        <f t="shared" ref="J10" si="2">I10*100/G10</f>
        <v>69.811320754716988</v>
      </c>
      <c r="K10" s="15"/>
    </row>
    <row r="11" spans="1:12" s="7" customFormat="1" x14ac:dyDescent="0.25">
      <c r="A11" s="13" t="s">
        <v>72</v>
      </c>
      <c r="B11" s="190">
        <v>45</v>
      </c>
      <c r="C11" s="37">
        <v>29815</v>
      </c>
      <c r="D11" s="190">
        <v>1</v>
      </c>
      <c r="E11" s="190">
        <v>775</v>
      </c>
      <c r="F11" s="101"/>
      <c r="G11" s="149"/>
      <c r="H11" s="101"/>
      <c r="I11" s="149"/>
      <c r="J11" s="101"/>
      <c r="K11" s="15"/>
    </row>
    <row r="12" spans="1:12" s="7" customFormat="1" x14ac:dyDescent="0.25">
      <c r="A12" s="13" t="s">
        <v>69</v>
      </c>
      <c r="B12" s="26">
        <v>15</v>
      </c>
      <c r="C12" s="30">
        <v>5221</v>
      </c>
      <c r="D12" s="23"/>
      <c r="E12" s="23"/>
      <c r="F12" s="101"/>
      <c r="G12" s="23"/>
      <c r="H12" s="101"/>
      <c r="I12" s="23"/>
      <c r="J12" s="101"/>
      <c r="K12" s="15"/>
    </row>
    <row r="13" spans="1:12" s="7" customFormat="1" x14ac:dyDescent="0.25">
      <c r="A13" s="13" t="s">
        <v>68</v>
      </c>
      <c r="B13" s="254">
        <v>38</v>
      </c>
      <c r="C13" s="256">
        <v>18016</v>
      </c>
      <c r="D13" s="23"/>
      <c r="E13" s="23"/>
      <c r="F13" s="101"/>
      <c r="G13" s="23"/>
      <c r="H13" s="101"/>
      <c r="I13" s="23"/>
      <c r="J13" s="101"/>
      <c r="K13" s="15"/>
    </row>
    <row r="14" spans="1:12" s="7" customFormat="1" x14ac:dyDescent="0.25">
      <c r="A14" s="13" t="s">
        <v>73</v>
      </c>
      <c r="B14" s="189">
        <v>11</v>
      </c>
      <c r="C14" s="192">
        <v>3778</v>
      </c>
      <c r="D14" s="23"/>
      <c r="E14" s="23"/>
      <c r="F14" s="101"/>
      <c r="G14" s="23"/>
      <c r="H14" s="101"/>
      <c r="I14" s="23"/>
      <c r="J14" s="101"/>
      <c r="K14" s="15"/>
    </row>
    <row r="15" spans="1:12" s="7" customFormat="1" x14ac:dyDescent="0.25">
      <c r="A15" s="13" t="s">
        <v>74</v>
      </c>
      <c r="B15" s="13">
        <v>8</v>
      </c>
      <c r="C15" s="23">
        <v>2330</v>
      </c>
      <c r="D15" s="23"/>
      <c r="E15" s="23"/>
      <c r="F15" s="101"/>
      <c r="G15" s="23"/>
      <c r="H15" s="101"/>
      <c r="I15" s="23"/>
      <c r="J15" s="101"/>
      <c r="K15" s="15"/>
    </row>
    <row r="16" spans="1:12" s="7" customFormat="1" x14ac:dyDescent="0.25">
      <c r="A16" s="13" t="s">
        <v>75</v>
      </c>
      <c r="B16" s="189">
        <v>16</v>
      </c>
      <c r="C16" s="192">
        <v>3199</v>
      </c>
      <c r="D16" s="69"/>
      <c r="E16" s="23"/>
      <c r="F16" s="101"/>
      <c r="G16" s="23"/>
      <c r="H16" s="101"/>
      <c r="I16" s="23"/>
      <c r="J16" s="101"/>
      <c r="K16" s="15"/>
    </row>
    <row r="17" spans="1:11" s="7" customFormat="1" x14ac:dyDescent="0.25">
      <c r="A17" s="13" t="s">
        <v>76</v>
      </c>
      <c r="B17" s="189">
        <v>10</v>
      </c>
      <c r="C17" s="192">
        <v>2336</v>
      </c>
      <c r="D17" s="23"/>
      <c r="E17" s="23"/>
      <c r="F17" s="101"/>
      <c r="G17" s="23"/>
      <c r="H17" s="101"/>
      <c r="I17" s="23"/>
      <c r="J17" s="101"/>
      <c r="K17" s="15"/>
    </row>
    <row r="18" spans="1:11" s="7" customFormat="1" x14ac:dyDescent="0.25">
      <c r="A18" s="43" t="s">
        <v>77</v>
      </c>
      <c r="B18" s="254">
        <v>10</v>
      </c>
      <c r="C18" s="256">
        <v>1980</v>
      </c>
      <c r="D18" s="69"/>
      <c r="E18" s="23"/>
      <c r="F18" s="102"/>
      <c r="G18" s="23"/>
      <c r="H18" s="101"/>
      <c r="I18" s="23"/>
      <c r="J18" s="101"/>
      <c r="K18" s="15"/>
    </row>
    <row r="19" spans="1:11" s="7" customFormat="1" x14ac:dyDescent="0.25">
      <c r="A19" s="13" t="s">
        <v>78</v>
      </c>
      <c r="B19" s="189">
        <v>7</v>
      </c>
      <c r="C19" s="192">
        <v>2325</v>
      </c>
      <c r="D19" s="23"/>
      <c r="E19" s="23"/>
      <c r="F19" s="102"/>
      <c r="G19" s="23"/>
      <c r="H19" s="101"/>
      <c r="I19" s="23"/>
      <c r="J19" s="101"/>
      <c r="K19" s="15"/>
    </row>
    <row r="20" spans="1:11" s="7" customFormat="1" x14ac:dyDescent="0.25">
      <c r="A20" s="13" t="s">
        <v>79</v>
      </c>
      <c r="B20" s="13">
        <v>0</v>
      </c>
      <c r="C20" s="13">
        <v>0</v>
      </c>
      <c r="D20" s="23"/>
      <c r="E20" s="23"/>
      <c r="F20" s="102"/>
      <c r="G20" s="23"/>
      <c r="H20" s="101"/>
      <c r="I20" s="23"/>
      <c r="J20" s="101"/>
      <c r="K20" s="15"/>
    </row>
    <row r="21" spans="1:11" s="7" customFormat="1" x14ac:dyDescent="0.25">
      <c r="A21" s="58" t="s">
        <v>104</v>
      </c>
      <c r="B21" s="58">
        <f>SUM(B10:B20)</f>
        <v>177</v>
      </c>
      <c r="C21" s="58">
        <f t="shared" ref="C21:E21" si="3">SUM(C10:C20)</f>
        <v>76090</v>
      </c>
      <c r="D21" s="58">
        <f t="shared" si="3"/>
        <v>6</v>
      </c>
      <c r="E21" s="58">
        <f t="shared" si="3"/>
        <v>3347</v>
      </c>
      <c r="F21" s="95">
        <f t="shared" ref="F21:F45" si="4">E21*100/C21</f>
        <v>4.3987383361808385</v>
      </c>
      <c r="G21" s="58">
        <f>SUM(G10:G20)</f>
        <v>53</v>
      </c>
      <c r="H21" s="95">
        <f>G21*100/E21</f>
        <v>1.5835076187630714</v>
      </c>
      <c r="I21" s="58">
        <f t="shared" ref="I21" si="5">SUM(I10:I20)</f>
        <v>37</v>
      </c>
      <c r="J21" s="95">
        <f>I21*100/G21</f>
        <v>69.811320754716988</v>
      </c>
      <c r="K21" s="15"/>
    </row>
    <row r="22" spans="1:11" s="155" customFormat="1" x14ac:dyDescent="0.25">
      <c r="A22" s="23" t="s">
        <v>80</v>
      </c>
      <c r="B22" s="254">
        <v>1</v>
      </c>
      <c r="C22" s="256">
        <v>34</v>
      </c>
      <c r="D22" s="13"/>
      <c r="E22" s="13"/>
      <c r="F22" s="102"/>
      <c r="G22" s="256"/>
      <c r="H22" s="102"/>
      <c r="I22" s="256"/>
      <c r="J22" s="102"/>
      <c r="K22" s="154"/>
    </row>
    <row r="23" spans="1:11" s="7" customFormat="1" x14ac:dyDescent="0.25">
      <c r="A23" s="13" t="s">
        <v>81</v>
      </c>
      <c r="B23" s="13">
        <v>5</v>
      </c>
      <c r="C23" s="23">
        <v>960</v>
      </c>
      <c r="D23" s="13">
        <v>2</v>
      </c>
      <c r="E23" s="13">
        <v>426</v>
      </c>
      <c r="F23" s="101">
        <f t="shared" ref="F23" si="6">E23*100/C23</f>
        <v>44.375</v>
      </c>
      <c r="G23" s="256">
        <v>187</v>
      </c>
      <c r="H23" s="101">
        <f t="shared" ref="H23" si="7">G23*100/E23</f>
        <v>43.896713615023472</v>
      </c>
      <c r="I23" s="256">
        <v>67</v>
      </c>
      <c r="J23" s="101">
        <f t="shared" ref="J23" si="8">I23*100/G23</f>
        <v>35.828877005347593</v>
      </c>
      <c r="K23" s="154"/>
    </row>
    <row r="24" spans="1:11" s="7" customFormat="1" x14ac:dyDescent="0.25">
      <c r="A24" s="13" t="s">
        <v>82</v>
      </c>
      <c r="B24" s="13">
        <v>7</v>
      </c>
      <c r="C24" s="23">
        <v>3798</v>
      </c>
      <c r="D24" s="23"/>
      <c r="E24" s="23"/>
      <c r="F24" s="101"/>
      <c r="G24" s="256"/>
      <c r="H24" s="101"/>
      <c r="I24" s="256"/>
      <c r="J24" s="101"/>
      <c r="K24" s="154"/>
    </row>
    <row r="25" spans="1:11" s="7" customFormat="1" x14ac:dyDescent="0.25">
      <c r="A25" s="13" t="s">
        <v>83</v>
      </c>
      <c r="B25" s="13">
        <v>12</v>
      </c>
      <c r="C25" s="23">
        <v>2293</v>
      </c>
      <c r="D25" s="13"/>
      <c r="E25" s="13"/>
      <c r="F25" s="96"/>
      <c r="G25" s="23"/>
      <c r="H25" s="96"/>
      <c r="I25" s="23"/>
      <c r="J25" s="96"/>
      <c r="K25" s="15"/>
    </row>
    <row r="26" spans="1:11" s="7" customFormat="1" x14ac:dyDescent="0.25">
      <c r="A26" s="13" t="s">
        <v>84</v>
      </c>
      <c r="B26" s="254">
        <v>12</v>
      </c>
      <c r="C26" s="256">
        <v>2449</v>
      </c>
      <c r="D26" s="23"/>
      <c r="E26" s="23"/>
      <c r="F26" s="96"/>
      <c r="G26" s="23"/>
      <c r="H26" s="96"/>
      <c r="I26" s="23"/>
      <c r="J26" s="96"/>
      <c r="K26" s="15"/>
    </row>
    <row r="27" spans="1:11" s="7" customFormat="1" x14ac:dyDescent="0.25">
      <c r="A27" s="13" t="s">
        <v>86</v>
      </c>
      <c r="B27" s="254">
        <v>5</v>
      </c>
      <c r="C27" s="256">
        <v>1515</v>
      </c>
      <c r="D27" s="23"/>
      <c r="E27" s="23"/>
      <c r="F27" s="96"/>
      <c r="G27" s="23"/>
      <c r="H27" s="96"/>
      <c r="I27" s="23"/>
      <c r="J27" s="96"/>
      <c r="K27" s="15"/>
    </row>
    <row r="28" spans="1:11" s="7" customFormat="1" x14ac:dyDescent="0.25">
      <c r="A28" s="13" t="s">
        <v>87</v>
      </c>
      <c r="B28" s="254">
        <v>8</v>
      </c>
      <c r="C28" s="57">
        <v>2548</v>
      </c>
      <c r="D28" s="23"/>
      <c r="E28" s="23"/>
      <c r="F28" s="96"/>
      <c r="G28" s="23"/>
      <c r="H28" s="96"/>
      <c r="I28" s="23"/>
      <c r="J28" s="96"/>
      <c r="K28" s="15"/>
    </row>
    <row r="29" spans="1:11" s="7" customFormat="1" x14ac:dyDescent="0.25">
      <c r="A29" s="13" t="s">
        <v>88</v>
      </c>
      <c r="B29" s="189">
        <v>14</v>
      </c>
      <c r="C29" s="192">
        <v>776</v>
      </c>
      <c r="D29" s="189"/>
      <c r="E29" s="189"/>
      <c r="F29" s="96"/>
      <c r="G29" s="23"/>
      <c r="H29" s="96"/>
      <c r="I29" s="23"/>
      <c r="J29" s="96"/>
      <c r="K29" s="15"/>
    </row>
    <row r="30" spans="1:11" s="7" customFormat="1" x14ac:dyDescent="0.25">
      <c r="A30" s="13" t="s">
        <v>89</v>
      </c>
      <c r="B30" s="254">
        <v>10</v>
      </c>
      <c r="C30" s="256">
        <v>1953</v>
      </c>
      <c r="D30" s="23"/>
      <c r="E30" s="23"/>
      <c r="F30" s="96"/>
      <c r="G30" s="23"/>
      <c r="H30" s="96"/>
      <c r="I30" s="23"/>
      <c r="J30" s="96"/>
      <c r="K30" s="15"/>
    </row>
    <row r="31" spans="1:11" s="155" customFormat="1" x14ac:dyDescent="0.25">
      <c r="A31" s="23" t="s">
        <v>90</v>
      </c>
      <c r="B31" s="13">
        <v>10</v>
      </c>
      <c r="C31" s="13">
        <v>871</v>
      </c>
      <c r="D31" s="23"/>
      <c r="E31" s="23"/>
      <c r="F31" s="101"/>
      <c r="G31" s="23"/>
      <c r="H31" s="101"/>
      <c r="I31" s="23"/>
      <c r="J31" s="101"/>
      <c r="K31" s="154"/>
    </row>
    <row r="32" spans="1:11" s="7" customFormat="1" x14ac:dyDescent="0.25">
      <c r="A32" s="13" t="s">
        <v>91</v>
      </c>
      <c r="B32" s="254">
        <v>14</v>
      </c>
      <c r="C32" s="256">
        <v>1969</v>
      </c>
      <c r="D32" s="23"/>
      <c r="E32" s="23"/>
      <c r="F32" s="96"/>
      <c r="G32" s="23"/>
      <c r="H32" s="96"/>
      <c r="I32" s="23"/>
      <c r="J32" s="96"/>
      <c r="K32" s="15"/>
    </row>
    <row r="33" spans="1:17" s="7" customFormat="1" x14ac:dyDescent="0.25">
      <c r="A33" s="13" t="s">
        <v>92</v>
      </c>
      <c r="B33" s="254">
        <v>12</v>
      </c>
      <c r="C33" s="256">
        <v>1283</v>
      </c>
      <c r="D33" s="23"/>
      <c r="E33" s="23"/>
      <c r="F33" s="96"/>
      <c r="G33" s="23"/>
      <c r="H33" s="96"/>
      <c r="I33" s="23"/>
      <c r="J33" s="96"/>
      <c r="K33" s="15"/>
    </row>
    <row r="34" spans="1:17" s="7" customFormat="1" x14ac:dyDescent="0.25">
      <c r="A34" s="23" t="s">
        <v>93</v>
      </c>
      <c r="B34" s="254">
        <v>4</v>
      </c>
      <c r="C34" s="256">
        <v>896</v>
      </c>
      <c r="D34" s="23"/>
      <c r="E34" s="23"/>
      <c r="F34" s="96"/>
      <c r="G34" s="23"/>
      <c r="H34" s="96"/>
      <c r="I34" s="23"/>
      <c r="J34" s="96"/>
      <c r="K34" s="15"/>
    </row>
    <row r="35" spans="1:17" s="155" customFormat="1" x14ac:dyDescent="0.25">
      <c r="A35" s="23" t="s">
        <v>94</v>
      </c>
      <c r="B35" s="254">
        <v>18</v>
      </c>
      <c r="C35" s="256">
        <v>1578</v>
      </c>
      <c r="D35" s="23"/>
      <c r="E35" s="23"/>
      <c r="F35" s="101"/>
      <c r="G35" s="23"/>
      <c r="H35" s="101"/>
      <c r="I35" s="23"/>
      <c r="J35" s="101"/>
      <c r="K35" s="154"/>
    </row>
    <row r="36" spans="1:17" s="7" customFormat="1" x14ac:dyDescent="0.25">
      <c r="A36" s="13" t="s">
        <v>95</v>
      </c>
      <c r="B36" s="254">
        <v>11</v>
      </c>
      <c r="C36" s="256">
        <v>1710</v>
      </c>
      <c r="D36" s="23"/>
      <c r="E36" s="23"/>
      <c r="F36" s="101"/>
      <c r="G36" s="256"/>
      <c r="H36" s="101"/>
      <c r="I36" s="256"/>
      <c r="J36" s="101"/>
      <c r="K36" s="15"/>
    </row>
    <row r="37" spans="1:17" s="7" customFormat="1" x14ac:dyDescent="0.25">
      <c r="A37" s="13" t="s">
        <v>96</v>
      </c>
      <c r="B37" s="254">
        <v>5</v>
      </c>
      <c r="C37" s="256">
        <v>631</v>
      </c>
      <c r="D37" s="254"/>
      <c r="E37" s="254"/>
      <c r="F37" s="102"/>
      <c r="G37" s="256"/>
      <c r="H37" s="102"/>
      <c r="I37" s="256"/>
      <c r="J37" s="102"/>
      <c r="K37" s="15"/>
    </row>
    <row r="38" spans="1:17" x14ac:dyDescent="0.25">
      <c r="A38" s="80" t="s">
        <v>97</v>
      </c>
      <c r="B38" s="254">
        <v>4</v>
      </c>
      <c r="C38" s="256">
        <v>344</v>
      </c>
      <c r="D38" s="254"/>
      <c r="E38" s="254"/>
      <c r="F38" s="101"/>
      <c r="G38" s="256"/>
      <c r="H38" s="101"/>
      <c r="I38" s="256"/>
      <c r="J38" s="101"/>
      <c r="K38" s="15"/>
    </row>
    <row r="39" spans="1:17" s="7" customFormat="1" x14ac:dyDescent="0.25">
      <c r="A39" s="21" t="s">
        <v>101</v>
      </c>
      <c r="B39" s="13">
        <v>6</v>
      </c>
      <c r="C39" s="23">
        <v>215</v>
      </c>
      <c r="D39" s="13"/>
      <c r="E39" s="13"/>
      <c r="F39" s="101"/>
      <c r="G39" s="78"/>
      <c r="H39" s="101"/>
      <c r="I39" s="78"/>
      <c r="J39" s="101"/>
      <c r="K39" s="15"/>
    </row>
    <row r="40" spans="1:17" x14ac:dyDescent="0.25">
      <c r="A40" s="13" t="s">
        <v>98</v>
      </c>
      <c r="B40" s="254">
        <v>6</v>
      </c>
      <c r="C40" s="256">
        <v>588</v>
      </c>
      <c r="D40" s="254"/>
      <c r="E40" s="254"/>
      <c r="F40" s="102"/>
      <c r="G40" s="256"/>
      <c r="H40" s="102"/>
      <c r="I40" s="256"/>
      <c r="J40" s="101"/>
      <c r="K40" s="15"/>
    </row>
    <row r="41" spans="1:17" s="7" customFormat="1" x14ac:dyDescent="0.25">
      <c r="A41" s="13" t="s">
        <v>99</v>
      </c>
      <c r="B41" s="254">
        <v>3</v>
      </c>
      <c r="C41" s="256">
        <v>1006</v>
      </c>
      <c r="D41" s="13"/>
      <c r="E41" s="13"/>
      <c r="F41" s="256"/>
      <c r="G41" s="256"/>
      <c r="H41" s="102"/>
      <c r="I41" s="256"/>
      <c r="J41" s="256"/>
      <c r="K41" s="15"/>
    </row>
    <row r="42" spans="1:17" s="7" customFormat="1" x14ac:dyDescent="0.25">
      <c r="A42" s="23" t="s">
        <v>100</v>
      </c>
      <c r="B42" s="254">
        <v>1</v>
      </c>
      <c r="C42" s="256">
        <v>124</v>
      </c>
      <c r="D42" s="23"/>
      <c r="E42" s="23"/>
      <c r="F42" s="96"/>
      <c r="G42" s="23"/>
      <c r="H42" s="102"/>
      <c r="I42" s="23"/>
      <c r="J42" s="96"/>
      <c r="K42" s="15"/>
    </row>
    <row r="43" spans="1:17" s="72" customFormat="1" x14ac:dyDescent="0.25">
      <c r="A43" s="58" t="s">
        <v>105</v>
      </c>
      <c r="B43" s="58">
        <f>SUM(B22:B42)</f>
        <v>168</v>
      </c>
      <c r="C43" s="58">
        <f t="shared" ref="C43:I43" si="9">SUM(C22:C42)</f>
        <v>27541</v>
      </c>
      <c r="D43" s="58">
        <f t="shared" si="9"/>
        <v>2</v>
      </c>
      <c r="E43" s="58">
        <f t="shared" si="9"/>
        <v>426</v>
      </c>
      <c r="F43" s="95">
        <f t="shared" si="4"/>
        <v>1.5467847935804799</v>
      </c>
      <c r="G43" s="58">
        <f t="shared" si="9"/>
        <v>187</v>
      </c>
      <c r="H43" s="95">
        <f t="shared" ref="H43:H45" si="10">G43*100/E43</f>
        <v>43.896713615023472</v>
      </c>
      <c r="I43" s="58">
        <f t="shared" si="9"/>
        <v>67</v>
      </c>
      <c r="J43" s="95">
        <f t="shared" ref="J43:J45" si="11">I43*100/G43</f>
        <v>35.828877005347593</v>
      </c>
      <c r="K43" s="73"/>
    </row>
    <row r="44" spans="1:17" s="7" customFormat="1" x14ac:dyDescent="0.25">
      <c r="A44" s="13"/>
      <c r="B44" s="23"/>
      <c r="C44" s="23"/>
      <c r="D44" s="23"/>
      <c r="E44" s="23"/>
      <c r="F44" s="102"/>
      <c r="G44" s="23"/>
      <c r="H44" s="102"/>
      <c r="I44" s="23"/>
      <c r="J44" s="102"/>
      <c r="K44" s="15"/>
    </row>
    <row r="45" spans="1:17" s="72" customFormat="1" x14ac:dyDescent="0.25">
      <c r="A45" s="88" t="s">
        <v>106</v>
      </c>
      <c r="B45" s="88">
        <f>B43+B21</f>
        <v>345</v>
      </c>
      <c r="C45" s="88">
        <f t="shared" ref="C45:I45" si="12">C43+C21</f>
        <v>103631</v>
      </c>
      <c r="D45" s="88">
        <f t="shared" si="12"/>
        <v>8</v>
      </c>
      <c r="E45" s="88">
        <f t="shared" si="12"/>
        <v>3773</v>
      </c>
      <c r="F45" s="94">
        <f t="shared" si="4"/>
        <v>3.64080246258359</v>
      </c>
      <c r="G45" s="88">
        <f t="shared" si="12"/>
        <v>240</v>
      </c>
      <c r="H45" s="94">
        <f t="shared" si="10"/>
        <v>6.3609859528226878</v>
      </c>
      <c r="I45" s="88">
        <f t="shared" si="12"/>
        <v>104</v>
      </c>
      <c r="J45" s="94">
        <f t="shared" si="11"/>
        <v>43.333333333333336</v>
      </c>
      <c r="K45" s="73"/>
    </row>
    <row r="46" spans="1:17" x14ac:dyDescent="0.25">
      <c r="A46" s="15" t="s">
        <v>53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7" x14ac:dyDescent="0.25">
      <c r="A47" s="15" t="s">
        <v>11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P47" s="15"/>
      <c r="Q47" s="15"/>
    </row>
    <row r="48" spans="1:1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mergeCells count="13">
    <mergeCell ref="F7:F8"/>
    <mergeCell ref="G7:H7"/>
    <mergeCell ref="I7:J7"/>
    <mergeCell ref="A7:A8"/>
    <mergeCell ref="B7:B8"/>
    <mergeCell ref="C7:C8"/>
    <mergeCell ref="D7:D8"/>
    <mergeCell ref="E7:E8"/>
    <mergeCell ref="H1:J1"/>
    <mergeCell ref="A3:J3"/>
    <mergeCell ref="A4:L4"/>
    <mergeCell ref="A5:L5"/>
    <mergeCell ref="F2:J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</vt:lpstr>
      <vt:lpstr>прил 3</vt:lpstr>
      <vt:lpstr>прил 5</vt:lpstr>
      <vt:lpstr>прил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ОТЧЁТ ПО ШКОЛАМ ЗА I ПОЛУГОДТЕ 2014-2015 Г.</dc:title>
  <dc:creator/>
  <cp:lastModifiedBy/>
  <cp:lastPrinted>2015-02-20T08:10:20Z</cp:lastPrinted>
  <dcterms:created xsi:type="dcterms:W3CDTF">2006-09-16T00:00:00Z</dcterms:created>
  <dcterms:modified xsi:type="dcterms:W3CDTF">2022-12-14T09:52:54Z</dcterms:modified>
  <cp:contentStatus>О</cp:contentStatus>
</cp:coreProperties>
</file>